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Z:\2035-00\aktualizácia rozpočtov\Výkaz výmer 2023\"/>
    </mc:Choice>
  </mc:AlternateContent>
  <xr:revisionPtr revIDLastSave="0" documentId="8_{AA0AF4B3-D023-4A9A-A91E-99871F395E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3b - 002-00.1 Odvodnenie..." sheetId="3" r:id="rId1"/>
  </sheets>
  <definedNames>
    <definedName name="_xlnm._FilterDatabase" localSheetId="0" hidden="1">'53b - 002-00.1 Odvodnenie...'!$C$123:$K$644</definedName>
    <definedName name="_xlnm.Print_Titles" localSheetId="0">'53b - 002-00.1 Odvodnenie...'!$123:$123</definedName>
    <definedName name="_xlnm.Print_Area" localSheetId="0">'53b - 002-00.1 Odvodnenie...'!$C$4:$J$76,'53b - 002-00.1 Odvodnenie...'!$C$82:$J$105,'53b - 002-00.1 Odvodnenie...'!$C$111:$J$644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J35" i="3"/>
  <c r="BI642" i="3"/>
  <c r="BH642" i="3"/>
  <c r="BG642" i="3"/>
  <c r="BE642" i="3"/>
  <c r="T642" i="3"/>
  <c r="R642" i="3"/>
  <c r="P642" i="3"/>
  <c r="BI641" i="3"/>
  <c r="BH641" i="3"/>
  <c r="BG641" i="3"/>
  <c r="BE641" i="3"/>
  <c r="T641" i="3"/>
  <c r="R641" i="3"/>
  <c r="P641" i="3"/>
  <c r="BI640" i="3"/>
  <c r="BH640" i="3"/>
  <c r="BG640" i="3"/>
  <c r="BE640" i="3"/>
  <c r="T640" i="3"/>
  <c r="R640" i="3"/>
  <c r="P640" i="3"/>
  <c r="BI638" i="3"/>
  <c r="BH638" i="3"/>
  <c r="BG638" i="3"/>
  <c r="BE638" i="3"/>
  <c r="T638" i="3"/>
  <c r="T637" i="3" s="1"/>
  <c r="R638" i="3"/>
  <c r="R637" i="3" s="1"/>
  <c r="P638" i="3"/>
  <c r="P637" i="3"/>
  <c r="BI636" i="3"/>
  <c r="BH636" i="3"/>
  <c r="BG636" i="3"/>
  <c r="BE636" i="3"/>
  <c r="T636" i="3"/>
  <c r="R636" i="3"/>
  <c r="P636" i="3"/>
  <c r="BI635" i="3"/>
  <c r="BH635" i="3"/>
  <c r="BG635" i="3"/>
  <c r="BE635" i="3"/>
  <c r="T635" i="3"/>
  <c r="R635" i="3"/>
  <c r="P635" i="3"/>
  <c r="BI628" i="3"/>
  <c r="BH628" i="3"/>
  <c r="BG628" i="3"/>
  <c r="BE628" i="3"/>
  <c r="T628" i="3"/>
  <c r="R628" i="3"/>
  <c r="P628" i="3"/>
  <c r="BI620" i="3"/>
  <c r="BH620" i="3"/>
  <c r="BG620" i="3"/>
  <c r="BE620" i="3"/>
  <c r="T620" i="3"/>
  <c r="R620" i="3"/>
  <c r="P620" i="3"/>
  <c r="BI616" i="3"/>
  <c r="BH616" i="3"/>
  <c r="BG616" i="3"/>
  <c r="BE616" i="3"/>
  <c r="T616" i="3"/>
  <c r="R616" i="3"/>
  <c r="P616" i="3"/>
  <c r="BI609" i="3"/>
  <c r="BH609" i="3"/>
  <c r="BG609" i="3"/>
  <c r="BE609" i="3"/>
  <c r="T609" i="3"/>
  <c r="R609" i="3"/>
  <c r="P609" i="3"/>
  <c r="BI605" i="3"/>
  <c r="BH605" i="3"/>
  <c r="BG605" i="3"/>
  <c r="BE605" i="3"/>
  <c r="T605" i="3"/>
  <c r="R605" i="3"/>
  <c r="P605" i="3"/>
  <c r="BI603" i="3"/>
  <c r="BH603" i="3"/>
  <c r="BG603" i="3"/>
  <c r="BE603" i="3"/>
  <c r="T603" i="3"/>
  <c r="R603" i="3"/>
  <c r="P603" i="3"/>
  <c r="BI598" i="3"/>
  <c r="BH598" i="3"/>
  <c r="BG598" i="3"/>
  <c r="BE598" i="3"/>
  <c r="T598" i="3"/>
  <c r="R598" i="3"/>
  <c r="P598" i="3"/>
  <c r="BI597" i="3"/>
  <c r="BH597" i="3"/>
  <c r="BG597" i="3"/>
  <c r="BE597" i="3"/>
  <c r="T597" i="3"/>
  <c r="R597" i="3"/>
  <c r="P597" i="3"/>
  <c r="BI596" i="3"/>
  <c r="BH596" i="3"/>
  <c r="BG596" i="3"/>
  <c r="BE596" i="3"/>
  <c r="T596" i="3"/>
  <c r="R596" i="3"/>
  <c r="P596" i="3"/>
  <c r="BI595" i="3"/>
  <c r="BH595" i="3"/>
  <c r="BG595" i="3"/>
  <c r="BE595" i="3"/>
  <c r="T595" i="3"/>
  <c r="R595" i="3"/>
  <c r="P595" i="3"/>
  <c r="BI594" i="3"/>
  <c r="BH594" i="3"/>
  <c r="BG594" i="3"/>
  <c r="BE594" i="3"/>
  <c r="T594" i="3"/>
  <c r="R594" i="3"/>
  <c r="P594" i="3"/>
  <c r="BI590" i="3"/>
  <c r="BH590" i="3"/>
  <c r="BG590" i="3"/>
  <c r="BE590" i="3"/>
  <c r="T590" i="3"/>
  <c r="R590" i="3"/>
  <c r="P590" i="3"/>
  <c r="BI583" i="3"/>
  <c r="BH583" i="3"/>
  <c r="BG583" i="3"/>
  <c r="BE583" i="3"/>
  <c r="T583" i="3"/>
  <c r="R583" i="3"/>
  <c r="P583" i="3"/>
  <c r="BI576" i="3"/>
  <c r="BH576" i="3"/>
  <c r="BG576" i="3"/>
  <c r="BE576" i="3"/>
  <c r="T576" i="3"/>
  <c r="R576" i="3"/>
  <c r="P576" i="3"/>
  <c r="BI575" i="3"/>
  <c r="BH575" i="3"/>
  <c r="BG575" i="3"/>
  <c r="BE575" i="3"/>
  <c r="T575" i="3"/>
  <c r="R575" i="3"/>
  <c r="P575" i="3"/>
  <c r="BI574" i="3"/>
  <c r="BH574" i="3"/>
  <c r="BG574" i="3"/>
  <c r="BE574" i="3"/>
  <c r="T574" i="3"/>
  <c r="R574" i="3"/>
  <c r="P574" i="3"/>
  <c r="BI573" i="3"/>
  <c r="BH573" i="3"/>
  <c r="BG573" i="3"/>
  <c r="BE573" i="3"/>
  <c r="T573" i="3"/>
  <c r="R573" i="3"/>
  <c r="P573" i="3"/>
  <c r="BI572" i="3"/>
  <c r="BH572" i="3"/>
  <c r="BG572" i="3"/>
  <c r="BE572" i="3"/>
  <c r="T572" i="3"/>
  <c r="R572" i="3"/>
  <c r="P572" i="3"/>
  <c r="BI571" i="3"/>
  <c r="BH571" i="3"/>
  <c r="BG571" i="3"/>
  <c r="BE571" i="3"/>
  <c r="T571" i="3"/>
  <c r="R571" i="3"/>
  <c r="P571" i="3"/>
  <c r="BI570" i="3"/>
  <c r="BH570" i="3"/>
  <c r="BG570" i="3"/>
  <c r="BE570" i="3"/>
  <c r="T570" i="3"/>
  <c r="R570" i="3"/>
  <c r="P570" i="3"/>
  <c r="BI566" i="3"/>
  <c r="BH566" i="3"/>
  <c r="BG566" i="3"/>
  <c r="BE566" i="3"/>
  <c r="T566" i="3"/>
  <c r="R566" i="3"/>
  <c r="P566" i="3"/>
  <c r="BI562" i="3"/>
  <c r="BH562" i="3"/>
  <c r="BG562" i="3"/>
  <c r="BE562" i="3"/>
  <c r="T562" i="3"/>
  <c r="R562" i="3"/>
  <c r="P562" i="3"/>
  <c r="BI560" i="3"/>
  <c r="BH560" i="3"/>
  <c r="BG560" i="3"/>
  <c r="BE560" i="3"/>
  <c r="T560" i="3"/>
  <c r="R560" i="3"/>
  <c r="P560" i="3"/>
  <c r="BI553" i="3"/>
  <c r="BH553" i="3"/>
  <c r="BG553" i="3"/>
  <c r="BE553" i="3"/>
  <c r="T553" i="3"/>
  <c r="R553" i="3"/>
  <c r="P553" i="3"/>
  <c r="BI546" i="3"/>
  <c r="BH546" i="3"/>
  <c r="BG546" i="3"/>
  <c r="BE546" i="3"/>
  <c r="T546" i="3"/>
  <c r="R546" i="3"/>
  <c r="P546" i="3"/>
  <c r="BI539" i="3"/>
  <c r="BH539" i="3"/>
  <c r="BG539" i="3"/>
  <c r="BE539" i="3"/>
  <c r="T539" i="3"/>
  <c r="R539" i="3"/>
  <c r="P539" i="3"/>
  <c r="BI532" i="3"/>
  <c r="BH532" i="3"/>
  <c r="BG532" i="3"/>
  <c r="BE532" i="3"/>
  <c r="T532" i="3"/>
  <c r="R532" i="3"/>
  <c r="P532" i="3"/>
  <c r="BI525" i="3"/>
  <c r="BH525" i="3"/>
  <c r="BG525" i="3"/>
  <c r="BE525" i="3"/>
  <c r="T525" i="3"/>
  <c r="R525" i="3"/>
  <c r="P525" i="3"/>
  <c r="BI518" i="3"/>
  <c r="BH518" i="3"/>
  <c r="BG518" i="3"/>
  <c r="BE518" i="3"/>
  <c r="T518" i="3"/>
  <c r="R518" i="3"/>
  <c r="P518" i="3"/>
  <c r="BI511" i="3"/>
  <c r="BH511" i="3"/>
  <c r="BG511" i="3"/>
  <c r="BE511" i="3"/>
  <c r="T511" i="3"/>
  <c r="R511" i="3"/>
  <c r="P511" i="3"/>
  <c r="BI504" i="3"/>
  <c r="BH504" i="3"/>
  <c r="BG504" i="3"/>
  <c r="BE504" i="3"/>
  <c r="T504" i="3"/>
  <c r="R504" i="3"/>
  <c r="P504" i="3"/>
  <c r="BI497" i="3"/>
  <c r="BH497" i="3"/>
  <c r="BG497" i="3"/>
  <c r="BE497" i="3"/>
  <c r="T497" i="3"/>
  <c r="R497" i="3"/>
  <c r="P497" i="3"/>
  <c r="BI490" i="3"/>
  <c r="BH490" i="3"/>
  <c r="BG490" i="3"/>
  <c r="BE490" i="3"/>
  <c r="T490" i="3"/>
  <c r="R490" i="3"/>
  <c r="P490" i="3"/>
  <c r="BI486" i="3"/>
  <c r="BH486" i="3"/>
  <c r="BG486" i="3"/>
  <c r="BE486" i="3"/>
  <c r="T486" i="3"/>
  <c r="R486" i="3"/>
  <c r="P486" i="3"/>
  <c r="BI482" i="3"/>
  <c r="BH482" i="3"/>
  <c r="BG482" i="3"/>
  <c r="BE482" i="3"/>
  <c r="T482" i="3"/>
  <c r="R482" i="3"/>
  <c r="P482" i="3"/>
  <c r="BI478" i="3"/>
  <c r="BH478" i="3"/>
  <c r="BG478" i="3"/>
  <c r="BE478" i="3"/>
  <c r="T478" i="3"/>
  <c r="R478" i="3"/>
  <c r="P478" i="3"/>
  <c r="BI474" i="3"/>
  <c r="BH474" i="3"/>
  <c r="BG474" i="3"/>
  <c r="BE474" i="3"/>
  <c r="T474" i="3"/>
  <c r="R474" i="3"/>
  <c r="P474" i="3"/>
  <c r="BI473" i="3"/>
  <c r="BH473" i="3"/>
  <c r="BG473" i="3"/>
  <c r="BE473" i="3"/>
  <c r="T473" i="3"/>
  <c r="R473" i="3"/>
  <c r="P473" i="3"/>
  <c r="BI472" i="3"/>
  <c r="BH472" i="3"/>
  <c r="BG472" i="3"/>
  <c r="BE472" i="3"/>
  <c r="T472" i="3"/>
  <c r="R472" i="3"/>
  <c r="P472" i="3"/>
  <c r="BI471" i="3"/>
  <c r="BH471" i="3"/>
  <c r="BG471" i="3"/>
  <c r="BE471" i="3"/>
  <c r="T471" i="3"/>
  <c r="R471" i="3"/>
  <c r="P471" i="3"/>
  <c r="BI470" i="3"/>
  <c r="BH470" i="3"/>
  <c r="BG470" i="3"/>
  <c r="BE470" i="3"/>
  <c r="T470" i="3"/>
  <c r="R470" i="3"/>
  <c r="P470" i="3"/>
  <c r="BI469" i="3"/>
  <c r="BH469" i="3"/>
  <c r="BG469" i="3"/>
  <c r="BE469" i="3"/>
  <c r="T469" i="3"/>
  <c r="R469" i="3"/>
  <c r="P469" i="3"/>
  <c r="BI468" i="3"/>
  <c r="BH468" i="3"/>
  <c r="BG468" i="3"/>
  <c r="BE468" i="3"/>
  <c r="T468" i="3"/>
  <c r="R468" i="3"/>
  <c r="P468" i="3"/>
  <c r="BI462" i="3"/>
  <c r="BH462" i="3"/>
  <c r="BG462" i="3"/>
  <c r="BE462" i="3"/>
  <c r="T462" i="3"/>
  <c r="R462" i="3"/>
  <c r="P462" i="3"/>
  <c r="BI455" i="3"/>
  <c r="BH455" i="3"/>
  <c r="BG455" i="3"/>
  <c r="BE455" i="3"/>
  <c r="T455" i="3"/>
  <c r="R455" i="3"/>
  <c r="P455" i="3"/>
  <c r="BI451" i="3"/>
  <c r="BH451" i="3"/>
  <c r="BG451" i="3"/>
  <c r="BE451" i="3"/>
  <c r="T451" i="3"/>
  <c r="R451" i="3"/>
  <c r="P451" i="3"/>
  <c r="BI447" i="3"/>
  <c r="BH447" i="3"/>
  <c r="BG447" i="3"/>
  <c r="BE447" i="3"/>
  <c r="T447" i="3"/>
  <c r="R447" i="3"/>
  <c r="P447" i="3"/>
  <c r="BI443" i="3"/>
  <c r="BH443" i="3"/>
  <c r="BG443" i="3"/>
  <c r="BE443" i="3"/>
  <c r="T443" i="3"/>
  <c r="R443" i="3"/>
  <c r="P443" i="3"/>
  <c r="BI438" i="3"/>
  <c r="BH438" i="3"/>
  <c r="BG438" i="3"/>
  <c r="BE438" i="3"/>
  <c r="T438" i="3"/>
  <c r="R438" i="3"/>
  <c r="P438" i="3"/>
  <c r="P393" i="3"/>
  <c r="BI394" i="3"/>
  <c r="BH394" i="3"/>
  <c r="BG394" i="3"/>
  <c r="BE394" i="3"/>
  <c r="T394" i="3"/>
  <c r="T393" i="3" s="1"/>
  <c r="R394" i="3"/>
  <c r="R393" i="3" s="1"/>
  <c r="P394" i="3"/>
  <c r="BI389" i="3"/>
  <c r="BH389" i="3"/>
  <c r="BG389" i="3"/>
  <c r="BE389" i="3"/>
  <c r="T389" i="3"/>
  <c r="R389" i="3"/>
  <c r="P389" i="3"/>
  <c r="BI388" i="3"/>
  <c r="BH388" i="3"/>
  <c r="BG388" i="3"/>
  <c r="BE388" i="3"/>
  <c r="T388" i="3"/>
  <c r="R388" i="3"/>
  <c r="P388" i="3"/>
  <c r="BI384" i="3"/>
  <c r="BH384" i="3"/>
  <c r="BG384" i="3"/>
  <c r="BE384" i="3"/>
  <c r="T384" i="3"/>
  <c r="R384" i="3"/>
  <c r="P384" i="3"/>
  <c r="BI380" i="3"/>
  <c r="BH380" i="3"/>
  <c r="BG380" i="3"/>
  <c r="BE380" i="3"/>
  <c r="T380" i="3"/>
  <c r="R380" i="3"/>
  <c r="P380" i="3"/>
  <c r="BI376" i="3"/>
  <c r="BH376" i="3"/>
  <c r="BG376" i="3"/>
  <c r="BE376" i="3"/>
  <c r="T376" i="3"/>
  <c r="R376" i="3"/>
  <c r="P376" i="3"/>
  <c r="BI367" i="3"/>
  <c r="BH367" i="3"/>
  <c r="BG367" i="3"/>
  <c r="BE367" i="3"/>
  <c r="T367" i="3"/>
  <c r="R367" i="3"/>
  <c r="P367" i="3"/>
  <c r="BI363" i="3"/>
  <c r="BH363" i="3"/>
  <c r="BG363" i="3"/>
  <c r="BE363" i="3"/>
  <c r="T363" i="3"/>
  <c r="R363" i="3"/>
  <c r="P363" i="3"/>
  <c r="BI358" i="3"/>
  <c r="BH358" i="3"/>
  <c r="BG358" i="3"/>
  <c r="BE358" i="3"/>
  <c r="T358" i="3"/>
  <c r="R358" i="3"/>
  <c r="P358" i="3"/>
  <c r="BI355" i="3"/>
  <c r="BH355" i="3"/>
  <c r="BG355" i="3"/>
  <c r="BE355" i="3"/>
  <c r="T355" i="3"/>
  <c r="R355" i="3"/>
  <c r="P355" i="3"/>
  <c r="BI290" i="3"/>
  <c r="BH290" i="3"/>
  <c r="BG290" i="3"/>
  <c r="BE290" i="3"/>
  <c r="T290" i="3"/>
  <c r="R290" i="3"/>
  <c r="P290" i="3"/>
  <c r="BI289" i="3"/>
  <c r="BH289" i="3"/>
  <c r="BG289" i="3"/>
  <c r="BE289" i="3"/>
  <c r="T289" i="3"/>
  <c r="R289" i="3"/>
  <c r="P289" i="3"/>
  <c r="BI288" i="3"/>
  <c r="BH288" i="3"/>
  <c r="BG288" i="3"/>
  <c r="BE288" i="3"/>
  <c r="T288" i="3"/>
  <c r="R288" i="3"/>
  <c r="P288" i="3"/>
  <c r="BI281" i="3"/>
  <c r="BH281" i="3"/>
  <c r="BG281" i="3"/>
  <c r="BE281" i="3"/>
  <c r="T281" i="3"/>
  <c r="R281" i="3"/>
  <c r="P281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38" i="3"/>
  <c r="BH138" i="3"/>
  <c r="BG138" i="3"/>
  <c r="BE138" i="3"/>
  <c r="T138" i="3"/>
  <c r="R138" i="3"/>
  <c r="P138" i="3"/>
  <c r="BI127" i="3"/>
  <c r="BH127" i="3"/>
  <c r="BG127" i="3"/>
  <c r="BE127" i="3"/>
  <c r="T127" i="3"/>
  <c r="R127" i="3"/>
  <c r="P127" i="3"/>
  <c r="J121" i="3"/>
  <c r="J120" i="3"/>
  <c r="F120" i="3"/>
  <c r="F118" i="3"/>
  <c r="E116" i="3"/>
  <c r="J92" i="3"/>
  <c r="J91" i="3"/>
  <c r="F91" i="3"/>
  <c r="F89" i="3"/>
  <c r="E87" i="3"/>
  <c r="F121" i="3"/>
  <c r="J89" i="3"/>
  <c r="E114" i="3"/>
  <c r="J474" i="3"/>
  <c r="BK138" i="3"/>
  <c r="J573" i="3"/>
  <c r="J447" i="3"/>
  <c r="BK628" i="3"/>
  <c r="BK469" i="3"/>
  <c r="J289" i="3"/>
  <c r="BK566" i="3"/>
  <c r="J486" i="3"/>
  <c r="J209" i="3"/>
  <c r="BK575" i="3"/>
  <c r="BK268" i="3"/>
  <c r="BK574" i="3"/>
  <c r="BK532" i="3"/>
  <c r="BK254" i="3"/>
  <c r="BK605" i="3"/>
  <c r="BK478" i="3"/>
  <c r="BK380" i="3"/>
  <c r="BK511" i="3"/>
  <c r="BK394" i="3"/>
  <c r="J635" i="3"/>
  <c r="BK570" i="3"/>
  <c r="J482" i="3"/>
  <c r="J636" i="3"/>
  <c r="BK471" i="3"/>
  <c r="J363" i="3"/>
  <c r="J640" i="3"/>
  <c r="J576" i="3"/>
  <c r="BK474" i="3"/>
  <c r="J256" i="3"/>
  <c r="BK560" i="3"/>
  <c r="J497" i="3"/>
  <c r="BK281" i="3"/>
  <c r="J620" i="3"/>
  <c r="J468" i="3"/>
  <c r="BK290" i="3"/>
  <c r="J638" i="3"/>
  <c r="J469" i="3"/>
  <c r="J288" i="3"/>
  <c r="BK539" i="3"/>
  <c r="J358" i="3"/>
  <c r="BK603" i="3"/>
  <c r="J571" i="3"/>
  <c r="J451" i="3"/>
  <c r="J127" i="3"/>
  <c r="J532" i="3"/>
  <c r="BK447" i="3"/>
  <c r="BK256" i="3"/>
  <c r="BK583" i="3"/>
  <c r="J394" i="3"/>
  <c r="BK546" i="3"/>
  <c r="BK376" i="3"/>
  <c r="BK640" i="3"/>
  <c r="J562" i="3"/>
  <c r="BK438" i="3"/>
  <c r="BK355" i="3"/>
  <c r="BK609" i="3"/>
  <c r="BK572" i="3"/>
  <c r="J388" i="3"/>
  <c r="BK620" i="3"/>
  <c r="BK473" i="3"/>
  <c r="J628" i="3"/>
  <c r="J575" i="3"/>
  <c r="J539" i="3"/>
  <c r="J183" i="3"/>
  <c r="J572" i="3"/>
  <c r="BK462" i="3"/>
  <c r="J603" i="3"/>
  <c r="J553" i="3"/>
  <c r="J472" i="3"/>
  <c r="J269" i="3"/>
  <c r="J590" i="3"/>
  <c r="BK504" i="3"/>
  <c r="J367" i="3"/>
  <c r="J560" i="3"/>
  <c r="BK389" i="3"/>
  <c r="BK363" i="3"/>
  <c r="J641" i="3"/>
  <c r="J525" i="3"/>
  <c r="BK289" i="3"/>
  <c r="BK595" i="3"/>
  <c r="J470" i="3"/>
  <c r="BK596" i="3"/>
  <c r="BK562" i="3"/>
  <c r="J473" i="3"/>
  <c r="BK638" i="3"/>
  <c r="J511" i="3"/>
  <c r="J389" i="3"/>
  <c r="BK127" i="3"/>
  <c r="J518" i="3"/>
  <c r="J471" i="3"/>
  <c r="J182" i="3"/>
  <c r="BK518" i="3"/>
  <c r="BK388" i="3"/>
  <c r="BK269" i="3"/>
  <c r="J597" i="3"/>
  <c r="BK482" i="3"/>
  <c r="J281" i="3"/>
  <c r="BK642" i="3"/>
  <c r="BK594" i="3"/>
  <c r="J290" i="3"/>
  <c r="J570" i="3"/>
  <c r="J355" i="3"/>
  <c r="J574" i="3"/>
  <c r="BK525" i="3"/>
  <c r="J210" i="3"/>
  <c r="BK486" i="3"/>
  <c r="BK183" i="3"/>
  <c r="J594" i="3"/>
  <c r="J504" i="3"/>
  <c r="J455" i="3"/>
  <c r="BK576" i="3"/>
  <c r="BK470" i="3"/>
  <c r="J138" i="3"/>
  <c r="J546" i="3"/>
  <c r="BK367" i="3"/>
  <c r="J255" i="3"/>
  <c r="BK635" i="3"/>
  <c r="BK468" i="3"/>
  <c r="J642" i="3"/>
  <c r="BK571" i="3"/>
  <c r="J268" i="3"/>
  <c r="BK553" i="3"/>
  <c r="J254" i="3"/>
  <c r="BK616" i="3"/>
  <c r="BK472" i="3"/>
  <c r="J384" i="3"/>
  <c r="J609" i="3"/>
  <c r="BK573" i="3"/>
  <c r="J490" i="3"/>
  <c r="J443" i="3"/>
  <c r="J605" i="3"/>
  <c r="BK358" i="3"/>
  <c r="BK598" i="3"/>
  <c r="BK443" i="3"/>
  <c r="J380" i="3"/>
  <c r="BK182" i="3"/>
  <c r="J596" i="3"/>
  <c r="BK451" i="3"/>
  <c r="J583" i="3"/>
  <c r="J376" i="3"/>
  <c r="J616" i="3"/>
  <c r="BK590" i="3"/>
  <c r="BK497" i="3"/>
  <c r="J595" i="3"/>
  <c r="J438" i="3"/>
  <c r="BK210" i="3"/>
  <c r="BK597" i="3"/>
  <c r="J478" i="3"/>
  <c r="BK288" i="3"/>
  <c r="BK636" i="3"/>
  <c r="BK490" i="3"/>
  <c r="BK641" i="3"/>
  <c r="J566" i="3"/>
  <c r="J462" i="3"/>
  <c r="BK384" i="3"/>
  <c r="BK209" i="3"/>
  <c r="J598" i="3"/>
  <c r="BK455" i="3"/>
  <c r="BK255" i="3"/>
  <c r="P126" i="3" l="1"/>
  <c r="P366" i="3"/>
  <c r="T442" i="3"/>
  <c r="R126" i="3"/>
  <c r="R366" i="3"/>
  <c r="R604" i="3"/>
  <c r="P442" i="3"/>
  <c r="BK639" i="3"/>
  <c r="J639" i="3"/>
  <c r="J104" i="3" s="1"/>
  <c r="T126" i="3"/>
  <c r="T125" i="3"/>
  <c r="T366" i="3"/>
  <c r="P604" i="3"/>
  <c r="P639" i="3"/>
  <c r="BK442" i="3"/>
  <c r="J442" i="3"/>
  <c r="J101" i="3"/>
  <c r="T604" i="3"/>
  <c r="BK126" i="3"/>
  <c r="J126" i="3" s="1"/>
  <c r="J98" i="3" s="1"/>
  <c r="BK366" i="3"/>
  <c r="J366" i="3"/>
  <c r="J99" i="3"/>
  <c r="BK604" i="3"/>
  <c r="J604" i="3" s="1"/>
  <c r="J102" i="3" s="1"/>
  <c r="R639" i="3"/>
  <c r="R442" i="3"/>
  <c r="T639" i="3"/>
  <c r="BK637" i="3"/>
  <c r="J637" i="3"/>
  <c r="J103" i="3" s="1"/>
  <c r="BK393" i="3"/>
  <c r="J393" i="3" s="1"/>
  <c r="J100" i="3" s="1"/>
  <c r="BF210" i="3"/>
  <c r="BF269" i="3"/>
  <c r="BF486" i="3"/>
  <c r="BF490" i="3"/>
  <c r="BF511" i="3"/>
  <c r="BF539" i="3"/>
  <c r="BF546" i="3"/>
  <c r="BF553" i="3"/>
  <c r="BF570" i="3"/>
  <c r="BF574" i="3"/>
  <c r="BF576" i="3"/>
  <c r="BF620" i="3"/>
  <c r="F92" i="3"/>
  <c r="BF138" i="3"/>
  <c r="BF281" i="3"/>
  <c r="BF127" i="3"/>
  <c r="BF183" i="3"/>
  <c r="BF268" i="3"/>
  <c r="BF358" i="3"/>
  <c r="BF380" i="3"/>
  <c r="BF384" i="3"/>
  <c r="BF497" i="3"/>
  <c r="BF518" i="3"/>
  <c r="BF525" i="3"/>
  <c r="BF583" i="3"/>
  <c r="BF594" i="3"/>
  <c r="BF609" i="3"/>
  <c r="BF636" i="3"/>
  <c r="E85" i="3"/>
  <c r="J118" i="3"/>
  <c r="BF182" i="3"/>
  <c r="BF254" i="3"/>
  <c r="BF389" i="3"/>
  <c r="BF438" i="3"/>
  <c r="BF447" i="3"/>
  <c r="BF451" i="3"/>
  <c r="BF455" i="3"/>
  <c r="BF468" i="3"/>
  <c r="BF471" i="3"/>
  <c r="BF472" i="3"/>
  <c r="BF473" i="3"/>
  <c r="BF478" i="3"/>
  <c r="BF482" i="3"/>
  <c r="BF532" i="3"/>
  <c r="BF566" i="3"/>
  <c r="BF571" i="3"/>
  <c r="BF595" i="3"/>
  <c r="BF638" i="3"/>
  <c r="BF642" i="3"/>
  <c r="BF367" i="3"/>
  <c r="BF469" i="3"/>
  <c r="BF562" i="3"/>
  <c r="BF575" i="3"/>
  <c r="BF616" i="3"/>
  <c r="BF628" i="3"/>
  <c r="BF290" i="3"/>
  <c r="BF376" i="3"/>
  <c r="BF590" i="3"/>
  <c r="BF598" i="3"/>
  <c r="BF603" i="3"/>
  <c r="BF605" i="3"/>
  <c r="BF640" i="3"/>
  <c r="BF641" i="3"/>
  <c r="BF255" i="3"/>
  <c r="BF256" i="3"/>
  <c r="BF288" i="3"/>
  <c r="BF289" i="3"/>
  <c r="BF355" i="3"/>
  <c r="BF363" i="3"/>
  <c r="BF394" i="3"/>
  <c r="BF462" i="3"/>
  <c r="BF470" i="3"/>
  <c r="BF209" i="3"/>
  <c r="BF388" i="3"/>
  <c r="BF443" i="3"/>
  <c r="BF474" i="3"/>
  <c r="BF504" i="3"/>
  <c r="BF560" i="3"/>
  <c r="BF572" i="3"/>
  <c r="BF573" i="3"/>
  <c r="BF596" i="3"/>
  <c r="BF597" i="3"/>
  <c r="BF635" i="3"/>
  <c r="J33" i="3"/>
  <c r="F37" i="3"/>
  <c r="F35" i="3"/>
  <c r="F36" i="3"/>
  <c r="F33" i="3"/>
  <c r="R125" i="3" l="1"/>
  <c r="R124" i="3"/>
  <c r="P125" i="3"/>
  <c r="P124" i="3"/>
  <c r="T124" i="3"/>
  <c r="BK125" i="3"/>
  <c r="J125" i="3" s="1"/>
  <c r="J97" i="3" s="1"/>
  <c r="J34" i="3"/>
  <c r="F34" i="3"/>
  <c r="BK124" i="3" l="1"/>
  <c r="J124" i="3" s="1"/>
  <c r="J96" i="3" s="1"/>
  <c r="J30" i="3" l="1"/>
  <c r="J39" i="3" l="1"/>
</calcChain>
</file>

<file path=xl/sharedStrings.xml><?xml version="1.0" encoding="utf-8"?>
<sst xmlns="http://schemas.openxmlformats.org/spreadsheetml/2006/main" count="5387" uniqueCount="645">
  <si>
    <t/>
  </si>
  <si>
    <t>False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</si>
  <si>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</si>
  <si>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</si>
  <si>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</si>
  <si>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</si>
  <si>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</si>
  <si>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</si>
  <si>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</si>
  <si>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>Radvaň,Kremnička</t>
  </si>
  <si>
    <t>Dátum:</t>
  </si>
  <si>
    <t>Objednávateľ:</t>
  </si>
  <si>
    <t>IČO:</t>
  </si>
  <si>
    <t>Banskobystrický samosprávny  kraj</t>
  </si>
  <si>
    <t>IČ DPH:</t>
  </si>
  <si>
    <t>Zhotoviteľ:</t>
  </si>
  <si>
    <t>Projektant:</t>
  </si>
  <si>
    <t>Hypro s.r.o.</t>
  </si>
  <si>
    <t>True</t>
  </si>
  <si>
    <t>Spracovateľ:</t>
  </si>
  <si>
    <t>Ing.Peter Škorupa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</si>
  <si>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</si>
  <si>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</si>
  <si>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</si>
  <si>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</si>
  <si>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</si>
  <si>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</si>
  <si>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</si>
  <si>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</si>
  <si>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</si>
  <si>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</si>
  <si>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</si>
  <si>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</si>
  <si>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</si>
  <si>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</si>
  <si>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</si>
  <si>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</si>
  <si>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</si>
  <si>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</si>
  <si>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</si>
  <si>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</si>
  <si>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</si>
  <si>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</si>
  <si>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</si>
  <si>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</si>
  <si>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</si>
  <si>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</si>
  <si>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{7cc1c29d-2a4b-4895-84a5-f4dc1b282e10}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</si>
  <si>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</si>
  <si>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</si>
  <si>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</si>
  <si>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</si>
  <si>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</si>
  <si>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</si>
  <si>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</si>
  <si>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</si>
  <si>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</si>
  <si>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</si>
  <si>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</si>
  <si>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8 - Rúrové vedenie</t>
  </si>
  <si>
    <t xml:space="preserve">    9 - Ostatné konštrukcie a práce-búranie</t>
  </si>
  <si>
    <t xml:space="preserve">    99 - Presun hmôt HSV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</si>
  <si>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</si>
  <si>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</si>
  <si>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</si>
  <si>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</si>
  <si>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</si>
  <si>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</si>
  <si>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</si>
  <si>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</si>
  <si>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</si>
  <si>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</si>
  <si>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</si>
  <si>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</si>
  <si>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</si>
  <si>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</si>
  <si>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</si>
  <si>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</si>
  <si>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</si>
  <si>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</si>
  <si>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m2</t>
  </si>
  <si>
    <t>4</t>
  </si>
  <si>
    <t>2</t>
  </si>
  <si>
    <t>VV</t>
  </si>
  <si>
    <t>prípojky uličných vpustí</t>
  </si>
  <si>
    <t>Súčet</t>
  </si>
  <si>
    <t>103</t>
  </si>
  <si>
    <t>m</t>
  </si>
  <si>
    <t>2,0</t>
  </si>
  <si>
    <t>119001801.S</t>
  </si>
  <si>
    <t>Ochranné zábradlie okolo výkopu, drevené výšky 1,10 m dvojtyčové</t>
  </si>
  <si>
    <t>Realizácia ochranného zábradlia okolo výkopu</t>
  </si>
  <si>
    <t>102</t>
  </si>
  <si>
    <t>m3</t>
  </si>
  <si>
    <t>132301201.S</t>
  </si>
  <si>
    <t>Výkop ryhy šírky 600-2000mm hor 4 do 100 m3</t>
  </si>
  <si>
    <t>Realizácia výkopu rýh pre kanalizačné potrubia</t>
  </si>
  <si>
    <t>82</t>
  </si>
  <si>
    <t>132301209.S</t>
  </si>
  <si>
    <t>Príplatok za lepivosť pri hĺbení rýh š. nad 600 do 2 000 mm zapažených i nezapažených, s urovnaním dna v hornine 4</t>
  </si>
  <si>
    <t>83</t>
  </si>
  <si>
    <t>133301102.S</t>
  </si>
  <si>
    <t>Výkop šachty zapaženej hornina 4 nad 100 m3</t>
  </si>
  <si>
    <t xml:space="preserve">Realizácia výkopu  jamy </t>
  </si>
  <si>
    <t xml:space="preserve">pri rekonštrukcii kanalizačných šachiet </t>
  </si>
  <si>
    <t>84</t>
  </si>
  <si>
    <t>133301109.S</t>
  </si>
  <si>
    <t>Príplatok k cenám za lepivosť pri hĺbení šachiet zapažených i nezapažených v hornine 4</t>
  </si>
  <si>
    <t>7</t>
  </si>
  <si>
    <t>151101101.S</t>
  </si>
  <si>
    <t>Paženie a rozopretie stien rýh pre podzemné vedenie, príložné do 2 m</t>
  </si>
  <si>
    <t>Realizácia paženia rýh pre kanalizačné potrubia</t>
  </si>
  <si>
    <t>8</t>
  </si>
  <si>
    <t>151101111.S</t>
  </si>
  <si>
    <t>Odstránenie paženia rýh pre podzemné vedenie, príložné hĺbky do 2 m</t>
  </si>
  <si>
    <t>86</t>
  </si>
  <si>
    <t>151101211.S</t>
  </si>
  <si>
    <t>Odstránenie paženia stien príložné hĺbky do 4 m</t>
  </si>
  <si>
    <t>87</t>
  </si>
  <si>
    <t>151101301.S</t>
  </si>
  <si>
    <t>Rozopretie zapažených stien pri pažení príložnom hĺbky do 4 m</t>
  </si>
  <si>
    <t xml:space="preserve">Realizácia rozopretia paženia výkopu  jamy </t>
  </si>
  <si>
    <t>88</t>
  </si>
  <si>
    <t>151101311.S</t>
  </si>
  <si>
    <t>Odstránenie rozopretia stien paženia príložného hĺbky do 4 m</t>
  </si>
  <si>
    <t>85</t>
  </si>
  <si>
    <t>151101901.S</t>
  </si>
  <si>
    <t>Paženie stien bez rozopretia alebo vzopretia s ponechaním pažín, príložné hĺbky do 4 m</t>
  </si>
  <si>
    <t xml:space="preserve">Realizácia paženia jamy </t>
  </si>
  <si>
    <t>9</t>
  </si>
  <si>
    <t>162301121.S</t>
  </si>
  <si>
    <t>Vodorovné premiestnenie výkopku po spevnenej ceste z horniny tr.1-4, nad 100 do 1000 m3 na vzdialenosť nad 50 do 500 m</t>
  </si>
  <si>
    <t>Realizácia vodorovného premiestnenia zvyšnej vykopanej zeminy v rámci staveniska</t>
  </si>
  <si>
    <t>10</t>
  </si>
  <si>
    <t>167101102.S</t>
  </si>
  <si>
    <t>Nakladanie neuľahnutého výkopku z hornín tr.1-4 nad 100 do 1000 m3</t>
  </si>
  <si>
    <t>11</t>
  </si>
  <si>
    <t>171201101.S</t>
  </si>
  <si>
    <t>Uloženie sypaniny do násypov s rozprestretím sypaniny vo vrstvách a s hrubým urovnaním nezhutnených</t>
  </si>
  <si>
    <t>12</t>
  </si>
  <si>
    <t>174101002.S</t>
  </si>
  <si>
    <t>Zásyp sypaninou so zhutnením jám, šachiet, rýh, zárezov alebo okolo objektov nad 100 do 1000 m3</t>
  </si>
  <si>
    <t>Realizácia zhutneného obsypu kanalizačných šachiet</t>
  </si>
  <si>
    <t>odpočet monolitického šachtového dna</t>
  </si>
  <si>
    <t>odpočet kanalizačnej šachty</t>
  </si>
  <si>
    <t>detto , ale nových uličných vpustí</t>
  </si>
  <si>
    <t>odpočet uličnej vpusti</t>
  </si>
  <si>
    <t>detto , ale rekonštruované vpuste</t>
  </si>
  <si>
    <t>odpočet uličnej vpuste</t>
  </si>
  <si>
    <t>detto , nových prípojok</t>
  </si>
  <si>
    <t>odpočet potrubia prípojok</t>
  </si>
  <si>
    <t>13</t>
  </si>
  <si>
    <t>M</t>
  </si>
  <si>
    <t>583410004400.S</t>
  </si>
  <si>
    <t>Štrkodrva frakcia 0-63 mm</t>
  </si>
  <si>
    <t>t</t>
  </si>
  <si>
    <t>14</t>
  </si>
  <si>
    <t>175101101.S</t>
  </si>
  <si>
    <t>Obsyp potrubia sypaninou z vhodných hornín 1 až 4 bez prehodenia sypaniny</t>
  </si>
  <si>
    <t>Realizácia obsypu kanalizačného potrubia</t>
  </si>
  <si>
    <t>15</t>
  </si>
  <si>
    <t>583310003000.S</t>
  </si>
  <si>
    <t>Štrkopiesok frakcia 0-22 mm</t>
  </si>
  <si>
    <t>Zakladanie</t>
  </si>
  <si>
    <t>215901101.S</t>
  </si>
  <si>
    <t>Zhutnenie podložia z rastlej horniny 1 až 4 pod násypy, z hornina súdržných do 92 % PS a nesúdržných</t>
  </si>
  <si>
    <t>Realizácia zhutnenia podložia po výkopových prácach</t>
  </si>
  <si>
    <t>pod kanalizačné šachty</t>
  </si>
  <si>
    <t>pod prípojky kanalizácie</t>
  </si>
  <si>
    <t>pod uličné vpuste</t>
  </si>
  <si>
    <t>17</t>
  </si>
  <si>
    <t>271573001.S</t>
  </si>
  <si>
    <t>Násyp pod základové konštrukcie so zhutnením zo štrkopiesku fr.0-32 mm</t>
  </si>
  <si>
    <t>Realizácia zhutneného násypu pod kanalizačné šachty zo štrkopiesku fr.0-32 mm</t>
  </si>
  <si>
    <t>Vodorovné konštrukcie</t>
  </si>
  <si>
    <t>451572111</t>
  </si>
  <si>
    <t>Lôžko pod potrubie, stoky a drobné objekty, v otvorenom výkope z kameniva drobného ťaženého 0-4 mm</t>
  </si>
  <si>
    <t>Realizácia lôžka hr.100 mm  pod kanalizačným potrubím</t>
  </si>
  <si>
    <t>21</t>
  </si>
  <si>
    <t>452311131</t>
  </si>
  <si>
    <t>Dosky z betónu v otvorenom výkope tr. C 12/15</t>
  </si>
  <si>
    <t>Realizácia podkladného betónu pod uličné vpuste</t>
  </si>
  <si>
    <t>Rúrové vedenie</t>
  </si>
  <si>
    <t>66</t>
  </si>
  <si>
    <t>812379011</t>
  </si>
  <si>
    <t>Demontáž kanalizačného potrubia z betónových rúr od DN 300 do DN 500 mm -0,460 t</t>
  </si>
  <si>
    <t>Realizácia zrezania existujúcej betónovej rúry v kanalizačnej šachte</t>
  </si>
  <si>
    <t>871354006</t>
  </si>
  <si>
    <t>Montáž kanalizačného PP potrubia hladkého plnostenného SN 10 DN 200</t>
  </si>
  <si>
    <t>Montáž kanalizačného potrubia DN 200</t>
  </si>
  <si>
    <t>286140001600</t>
  </si>
  <si>
    <t>Rúra KG 2000 PP, SN 10, DN 200 dĺ. 5 m hladká pre gravitačnú kanalizáciu, WAVIN</t>
  </si>
  <si>
    <t>ks</t>
  </si>
  <si>
    <t>Dodávka kanalizačných rúr PP D 200 , SN 10 - 5,0 m</t>
  </si>
  <si>
    <t>27</t>
  </si>
  <si>
    <t>877354006</t>
  </si>
  <si>
    <t>Montáž kanalizačného PP kolena DN 200</t>
  </si>
  <si>
    <t>28</t>
  </si>
  <si>
    <t>286540070200</t>
  </si>
  <si>
    <t>Koleno KG 2000 PP, DN 200x45° hladké pre gravitačnú kanalizáciu, WAVIN</t>
  </si>
  <si>
    <t>92</t>
  </si>
  <si>
    <t>877354030</t>
  </si>
  <si>
    <t>Montáž kanalizačnej PP odbočky DN 200</t>
  </si>
  <si>
    <t>30</t>
  </si>
  <si>
    <t>286540118800</t>
  </si>
  <si>
    <t>Navŕtavacia odbočka DN 300/200</t>
  </si>
  <si>
    <t>31</t>
  </si>
  <si>
    <t>892312131</t>
  </si>
  <si>
    <t>Tlaková skúška vzduchom potrubí DN 150-300 mm s kompletnou sadou tesniaceho vaku</t>
  </si>
  <si>
    <t>úsek</t>
  </si>
  <si>
    <t>Realizácia tlakovej skúšky vzduchom po etapách</t>
  </si>
  <si>
    <t>73</t>
  </si>
  <si>
    <t>892374111</t>
  </si>
  <si>
    <t>Monitoring potrubia kamerovým systémom do DN 300 mm</t>
  </si>
  <si>
    <t>Realizácia monitoringu pôvodnej kanalizácie kamerovým systémom</t>
  </si>
  <si>
    <t>230120051</t>
  </si>
  <si>
    <t>Čistenie potrubia preplachovaním DN 300</t>
  </si>
  <si>
    <t>64</t>
  </si>
  <si>
    <t>75</t>
  </si>
  <si>
    <t>894201165</t>
  </si>
  <si>
    <t>Realizácia dna kanalizačnej šachty z vodostavebného betónu tr.C 35/45</t>
  </si>
  <si>
    <t>32</t>
  </si>
  <si>
    <t>894421111</t>
  </si>
  <si>
    <t>Zriadenie šachiet prefabrikovaných do 4t</t>
  </si>
  <si>
    <t>Montáž kanalizačných šachiet</t>
  </si>
  <si>
    <t>35</t>
  </si>
  <si>
    <t>59224659701</t>
  </si>
  <si>
    <t>Kónus 1000-625/600/90 K,PS-Klartec</t>
  </si>
  <si>
    <t>37</t>
  </si>
  <si>
    <t>59224660201</t>
  </si>
  <si>
    <t>Skruž 1000/500/90 mm s poplastovými stupačkami-Klartec</t>
  </si>
  <si>
    <t>93</t>
  </si>
  <si>
    <t>59224410202</t>
  </si>
  <si>
    <t>Vyrovnávajúci prstenec  625/40/120</t>
  </si>
  <si>
    <t>39</t>
  </si>
  <si>
    <t>59224410203</t>
  </si>
  <si>
    <t>Vyrovnávajúci prstenec  625/60/90-Klartec</t>
  </si>
  <si>
    <t>40</t>
  </si>
  <si>
    <t>59224410204</t>
  </si>
  <si>
    <t>Vyrovnávajúci prstenec  625/80/90-Klatrec</t>
  </si>
  <si>
    <t>59224410205</t>
  </si>
  <si>
    <t>Vyrovnávajúci prstenec  625/100/90-Klartec</t>
  </si>
  <si>
    <t>94</t>
  </si>
  <si>
    <t>592240004500</t>
  </si>
  <si>
    <t>Elastomerové tesnenie EMT DN 1000 pre spojenie šachtových dielov kanalizačnej šachty DN 1000</t>
  </si>
  <si>
    <t>104</t>
  </si>
  <si>
    <t>894502102</t>
  </si>
  <si>
    <t>Debnenie šachiet kanalizažných pravouhlých alebo štvorhraných a viachranných jednostranné</t>
  </si>
  <si>
    <t>Realizácia debnenia dna kanalizačných šachiet</t>
  </si>
  <si>
    <t>894502301</t>
  </si>
  <si>
    <t>Debnenie konštrukcií na rúrovom vedení stien šachiet armatúrnych kruhových alebo kužeľových jednostranné</t>
  </si>
  <si>
    <t>Debnenie dna kanalizačnej šachty</t>
  </si>
  <si>
    <t>43</t>
  </si>
  <si>
    <t>895941111</t>
  </si>
  <si>
    <t xml:space="preserve">Zriadenie kanalizačného vpustu uličného z betónových dielcov </t>
  </si>
  <si>
    <t>44</t>
  </si>
  <si>
    <t>592230001400.S1</t>
  </si>
  <si>
    <t>Uličný vpust dno 450/300 s odkališťom-Klartec</t>
  </si>
  <si>
    <t>45</t>
  </si>
  <si>
    <t>592230001400.S2</t>
  </si>
  <si>
    <t>Uličný vpust stredný diel 450/450 s odtokom DN 200-Klartec</t>
  </si>
  <si>
    <t>592230001400.S3</t>
  </si>
  <si>
    <t>Uličný vpust horný diel 450/295-Klartec</t>
  </si>
  <si>
    <t>47</t>
  </si>
  <si>
    <t>592230001400.S4</t>
  </si>
  <si>
    <t>Uličný vpust vyrovnávajúci prstenec 625/60 pod mrežu 500x500 mm -Klartec</t>
  </si>
  <si>
    <t>592230001400.S5</t>
  </si>
  <si>
    <t>Kôš kalový pre mrežu 500x500 mm A4 , pozinkovaný dlhý -Klartec</t>
  </si>
  <si>
    <t>49</t>
  </si>
  <si>
    <t>899101111</t>
  </si>
  <si>
    <t>Osadenie poklopu liatinového a oceľového vrátane rámu hmotn. do 50 kg</t>
  </si>
  <si>
    <t>50</t>
  </si>
  <si>
    <t>55241802701</t>
  </si>
  <si>
    <t>51</t>
  </si>
  <si>
    <t>899201111</t>
  </si>
  <si>
    <t>Osadenie liatinovej mreže vrátane rámu a koša na bahno hmotnosti jednotlivo do 50 kg</t>
  </si>
  <si>
    <t>5524100035001</t>
  </si>
  <si>
    <t>Mreža podbetónovaná 500x500 mm , D400 kN(Begu) KM12</t>
  </si>
  <si>
    <t>90</t>
  </si>
  <si>
    <t>899231111.S</t>
  </si>
  <si>
    <t>Výšková úprava uličného vstupu alebo vpuste do 200 mm zvýšením mreže</t>
  </si>
  <si>
    <t>91</t>
  </si>
  <si>
    <t>899331111.S</t>
  </si>
  <si>
    <t>Výšková úprava uličného vstupu alebo vpuste do 200 mm zvýšením poklopu</t>
  </si>
  <si>
    <t>899721122</t>
  </si>
  <si>
    <t>Signalizačný vodič na potrubí PVC DN nad 250 mm do 500 mm</t>
  </si>
  <si>
    <t>Realizácia signalizačného vodiča na potrubí</t>
  </si>
  <si>
    <t>54</t>
  </si>
  <si>
    <t>899721132</t>
  </si>
  <si>
    <t>Označenie kanalizačného potrubia hnedou výstražnou fóliou</t>
  </si>
  <si>
    <t>Ostatné konštrukcie a práce-búranie</t>
  </si>
  <si>
    <t>57</t>
  </si>
  <si>
    <t>kanalizačné šachty</t>
  </si>
  <si>
    <t>67</t>
  </si>
  <si>
    <t>Demontáž prstencov-odhad</t>
  </si>
  <si>
    <t>5</t>
  </si>
  <si>
    <t>963015131.S1</t>
  </si>
  <si>
    <t>Demontáž prefabrikovanej uličnej vpuste do 0,12 t,  -0,01800t</t>
  </si>
  <si>
    <t>Demontáž skruže uličnej vpuste</t>
  </si>
  <si>
    <t>Demontáž prefabrikovanej  kanalizačnej šachty,uličnej vpuste do 1,0 t,  -0,05800t</t>
  </si>
  <si>
    <t>Demontáž kanalizačných prefabrikátoch-odhad</t>
  </si>
  <si>
    <t>kanalizačné vpuste</t>
  </si>
  <si>
    <t>skruž 1000/500 mm</t>
  </si>
  <si>
    <t xml:space="preserve">kónus </t>
  </si>
  <si>
    <t>72</t>
  </si>
  <si>
    <t>976085311.S</t>
  </si>
  <si>
    <t>Vybúranie kanalizačného rámu liatinového vrátane poklopu alebo mreže,  -0,04400t</t>
  </si>
  <si>
    <t>Demontáž liatinových poklopov a mreží s rámom</t>
  </si>
  <si>
    <t>poklopov</t>
  </si>
  <si>
    <t>mreží</t>
  </si>
  <si>
    <t>95</t>
  </si>
  <si>
    <t>979081111.S</t>
  </si>
  <si>
    <t>Odvoz sutiny a vybúraných hmôt na skládku do 1 km</t>
  </si>
  <si>
    <t>979087213.S</t>
  </si>
  <si>
    <t>Nakladanie na dopravné prostriedky pre vodorovnú dopravu vybúraných hmôt</t>
  </si>
  <si>
    <t>99</t>
  </si>
  <si>
    <t>Presun hmôt HSV</t>
  </si>
  <si>
    <t>998276101</t>
  </si>
  <si>
    <t>Presun hmôt pre rúrové vedenie hĺbené z rúr z plast., hmôt alebo sklolamin. v otvorenom výkope</t>
  </si>
  <si>
    <t>VRN</t>
  </si>
  <si>
    <t>Investičné náklady neobsiahnuté v cenách</t>
  </si>
  <si>
    <t>000300016.S</t>
  </si>
  <si>
    <t>Geodetické práce - vykonávané pred výstavbou určenie vytyčovacej siete, vytýčenie staveniska, staveb. objektu</t>
  </si>
  <si>
    <t>1024</t>
  </si>
  <si>
    <t>65</t>
  </si>
  <si>
    <t>000300031.S</t>
  </si>
  <si>
    <t>Geodetické práce - vykonávané po výstavbe zameranie skutočného vyhotovenia stavby</t>
  </si>
  <si>
    <t>89</t>
  </si>
  <si>
    <t>001000033.S</t>
  </si>
  <si>
    <t>-1697582136</t>
  </si>
  <si>
    <t>pri rekonštrukcii kanalizačných šachiet Š 113-Š 117</t>
  </si>
  <si>
    <t>2,68*2,68*4*12</t>
  </si>
  <si>
    <t>detto ,ale Š 201 - Š 2017</t>
  </si>
  <si>
    <t>2,68*4*17</t>
  </si>
  <si>
    <t>2*176,81</t>
  </si>
  <si>
    <t>vodomerná šachta</t>
  </si>
  <si>
    <t>3,0*4</t>
  </si>
  <si>
    <t>3</t>
  </si>
  <si>
    <t>1640897241</t>
  </si>
  <si>
    <t>UV1</t>
  </si>
  <si>
    <t>0,90*(463,86-(462,63+459,19)/2+0,10)*9,97</t>
  </si>
  <si>
    <t>UV2</t>
  </si>
  <si>
    <t>0,90*(463,46-(462,23+459,22)/2+0,10)*6,88</t>
  </si>
  <si>
    <t>UV3</t>
  </si>
  <si>
    <t>0,90*(462,66-(461,43+458,41)/2+0,10)*3,20</t>
  </si>
  <si>
    <t>UV4</t>
  </si>
  <si>
    <t>0,90*(462,59-(461,36+458,32)/2+0,10)*4,01</t>
  </si>
  <si>
    <t>UV5</t>
  </si>
  <si>
    <t>0,90*(461,86-(460,63+457,55)/2+0,10)*4,82</t>
  </si>
  <si>
    <t>UV6</t>
  </si>
  <si>
    <t>0,90*(461,69-(460,46+457,30)/2+0,10)*4,86</t>
  </si>
  <si>
    <t>UV7</t>
  </si>
  <si>
    <t>0,90*(461,07-(459,84+456,29)/2+0,10)*5,49</t>
  </si>
  <si>
    <t>UV8</t>
  </si>
  <si>
    <t>0,90*(458,32-(457,09+452,85)/2+0,10)*6,72</t>
  </si>
  <si>
    <t>UV9</t>
  </si>
  <si>
    <t>0,90*(442,55-(441,32+437,62)/2+0,10)*1,25</t>
  </si>
  <si>
    <t>UV10</t>
  </si>
  <si>
    <t>0,0</t>
  </si>
  <si>
    <t>UV11</t>
  </si>
  <si>
    <t>0,90*(433,46-(432,23+427,43)/2+0,10)*4,07</t>
  </si>
  <si>
    <t>UV12</t>
  </si>
  <si>
    <t>0,90*(429,40-(428,17+422,73)/2+0,10)*10,37</t>
  </si>
  <si>
    <t>UV13</t>
  </si>
  <si>
    <t>0,90*(425,50-(424,27+418,34)/2+0,10)*15,82</t>
  </si>
  <si>
    <t>UV14</t>
  </si>
  <si>
    <t>0,90*(421,62-(420,39+415,01)/2+0,10)*13,69</t>
  </si>
  <si>
    <t>UV15</t>
  </si>
  <si>
    <t>0,90*(417,76-(416,53+411,21)/2+0,10)*11,30</t>
  </si>
  <si>
    <t>UV16</t>
  </si>
  <si>
    <t>0,90*(413,94-(412,71+407,41)/2+0,10)*11,65</t>
  </si>
  <si>
    <t>UV17</t>
  </si>
  <si>
    <t>0,90*(410,57-(409,34+406,75)/2+0,10)*31,36</t>
  </si>
  <si>
    <t>UV18</t>
  </si>
  <si>
    <t>0,90*(386,79-(385,56+384,32)/2+0,10)*18,12</t>
  </si>
  <si>
    <t>UV19</t>
  </si>
  <si>
    <t>0,90*(385,61-(384,38+384,16)/2+0,10)*10,56</t>
  </si>
  <si>
    <t>UV20</t>
  </si>
  <si>
    <t>0,90*(385,29-(384,06+383,63)/2+0,10)*2,72</t>
  </si>
  <si>
    <t>2130988733</t>
  </si>
  <si>
    <t>1051570613</t>
  </si>
  <si>
    <t>Š113</t>
  </si>
  <si>
    <t>2,68*2,68*(2,013+0,15)-3,14*0,50*0,50*1,863</t>
  </si>
  <si>
    <t>Š114</t>
  </si>
  <si>
    <t>2,68*2,68*(1,953+0,15)-3,14*0,50*0,50*1,803</t>
  </si>
  <si>
    <t>Š115</t>
  </si>
  <si>
    <t>2,68*2,68*(2,040+0,15)-3,14*0,50*0,50*1,890</t>
  </si>
  <si>
    <t>Š116</t>
  </si>
  <si>
    <t>2,68*2,68*(2,198+0,15)-3,14*0,50*0,50*2,048</t>
  </si>
  <si>
    <t>Š117</t>
  </si>
  <si>
    <t>2,68*2,68*0,76-3,14*0,50*0,50*0,76</t>
  </si>
  <si>
    <t>Š201-Š 215</t>
  </si>
  <si>
    <t>(2,68*2,68*0,76-3,14*0,50*0,50*0,76)*15</t>
  </si>
  <si>
    <t>Š216</t>
  </si>
  <si>
    <t>2,68*2,68*0,16-3,14*0,50*0,50*0,16</t>
  </si>
  <si>
    <t>Š217</t>
  </si>
  <si>
    <t>2,68*2,68*1,76-3,14*0,50*0,50*1,76</t>
  </si>
  <si>
    <t>pri úprave uličných vpustí UV21-UV22</t>
  </si>
  <si>
    <t>1,0*1,0*0,16-0,6*0,6*0,16</t>
  </si>
  <si>
    <t>pri budovaní uličných vpustí UV 1- UV 20</t>
  </si>
  <si>
    <t>1,0*1,0*(1,77+0,10)*20</t>
  </si>
  <si>
    <t>pri rekonštrukcii zákrytovej dosky vodomernej šachty</t>
  </si>
  <si>
    <t>(0,30+0,06+0,10)*(2,40+0,50*2)*(2,35+0,50*2)</t>
  </si>
  <si>
    <t>6</t>
  </si>
  <si>
    <t>1825242789</t>
  </si>
  <si>
    <t>-1588248669</t>
  </si>
  <si>
    <t>2*(463,86-(462,63+459,19)/2+0,10)*9,97</t>
  </si>
  <si>
    <t>2*(463,46-(462,23+459,22)/2+0,10)*6,88</t>
  </si>
  <si>
    <t>2*(462,66-(461,43+458,41)/2+0,10)*3,20</t>
  </si>
  <si>
    <t>2*(462,59-(461,36+458,32)/2+0,10)*4,01</t>
  </si>
  <si>
    <t>2*(461,86-(460,63+457,55)/2+0,10)*4,82</t>
  </si>
  <si>
    <t>2*(461,69-(460,46+457,30)/2+0,10)*4,86</t>
  </si>
  <si>
    <t>2*(461,07-(459,84+456,29)/2+0,10)*5,49</t>
  </si>
  <si>
    <t>2*(458,32-(457,09+452,85)/2+0,10)*6,72</t>
  </si>
  <si>
    <t>2*(442,55-(441,32+437,62)/2+0,10)*1,25</t>
  </si>
  <si>
    <t>2*(433,46-(432,23+427,43)/2+0,10)*4,07</t>
  </si>
  <si>
    <t>2*(429,40-(428,17+422,73)/2+0,10)*10,37</t>
  </si>
  <si>
    <t>2*(425,50-(424,27+418,34)/2+0,10)*15,82</t>
  </si>
  <si>
    <t>2*(421,62-(420,39+415,01)/2+0,10)*13,69</t>
  </si>
  <si>
    <t>2*(417,76-(416,53+411,21)/2+0,10)*11,30</t>
  </si>
  <si>
    <t>2*(413,94-(412,71+407,41)/2+0,10)*11,65</t>
  </si>
  <si>
    <t>2*(410,57-(409,34+406,75)/2+0,10)*31,36</t>
  </si>
  <si>
    <t>2*(386,79-(385,56+384,32)/2+0,10)*18,12</t>
  </si>
  <si>
    <t>2*(385,61-(384,38+384,16)/2+0,10)*10,56</t>
  </si>
  <si>
    <t>2*(385,29-(384,06+383,63)/2+0,10)*2,72</t>
  </si>
  <si>
    <t>-748239222</t>
  </si>
  <si>
    <t>664392727</t>
  </si>
  <si>
    <t>5960686</t>
  </si>
  <si>
    <t>2,68*2,68*(2,013+0,15)</t>
  </si>
  <si>
    <t>2,68*2,68*(1,953+0,15)</t>
  </si>
  <si>
    <t>2,68*2,68*(2,040+0,15)</t>
  </si>
  <si>
    <t>2,68*2,68*(2,198+0,15)</t>
  </si>
  <si>
    <t>-2074995291</t>
  </si>
  <si>
    <t>1285691269</t>
  </si>
  <si>
    <t>4*2,68*(2,013+0,15)</t>
  </si>
  <si>
    <t>4*2,68*(1,953+0,15)</t>
  </si>
  <si>
    <t>4*2,68*(2,040+0,15)</t>
  </si>
  <si>
    <t>4*2,68*(2,198+0,15)</t>
  </si>
  <si>
    <t>-1303553124</t>
  </si>
  <si>
    <t>z výkopu rýh</t>
  </si>
  <si>
    <t>496,16</t>
  </si>
  <si>
    <t>z výkopu šachiet</t>
  </si>
  <si>
    <t>190,081</t>
  </si>
  <si>
    <t>-1506726486</t>
  </si>
  <si>
    <t>-966267747</t>
  </si>
  <si>
    <t>101</t>
  </si>
  <si>
    <t>-1956812795</t>
  </si>
  <si>
    <t>2,68*2,68*(2,013+1,953+2,04+2,198)</t>
  </si>
  <si>
    <t>-1,48*1,48*0,60*4</t>
  </si>
  <si>
    <t>-3,14*0,5*0,5*(2,013+1,953+2,04+2,198-0,60*4)</t>
  </si>
  <si>
    <t>1,0*1,0*1,77*20</t>
  </si>
  <si>
    <t>-3,14*0,30*0,30*1,77*20</t>
  </si>
  <si>
    <t>1,0*1,0*(0,16+0,16)</t>
  </si>
  <si>
    <t>-0,5*0,5*0,16*2</t>
  </si>
  <si>
    <t>odpočet podsypu prípojok uličných vpustí</t>
  </si>
  <si>
    <t>-15,917</t>
  </si>
  <si>
    <t>odpočet obsypu prípojok uličných vpustí</t>
  </si>
  <si>
    <t>-74,013</t>
  </si>
  <si>
    <t>-3,14*0,10*0,10*176,81</t>
  </si>
  <si>
    <t>detto , vodovodnej šachty-zákrytová doska</t>
  </si>
  <si>
    <t>(0,06+0,10)*2,40*2,35-(0,06+0,10)*0,60*0,60</t>
  </si>
  <si>
    <t>42833101</t>
  </si>
  <si>
    <t>476,27*1,7</t>
  </si>
  <si>
    <t>18</t>
  </si>
  <si>
    <t>-749315361</t>
  </si>
  <si>
    <t>prípojky uličných vpustcí UV 1 - UV 20</t>
  </si>
  <si>
    <t>0,90*(0,20+0,30)*176,81-3,14*0,10*0,10*176,81</t>
  </si>
  <si>
    <t>19</t>
  </si>
  <si>
    <t>-1742877609</t>
  </si>
  <si>
    <t>74,013*1,7</t>
  </si>
  <si>
    <t>-1958710990</t>
  </si>
  <si>
    <t>2,68*2,68*4</t>
  </si>
  <si>
    <t>0,90*176,81</t>
  </si>
  <si>
    <t>0,80*0,90*20</t>
  </si>
  <si>
    <t>959580800</t>
  </si>
  <si>
    <t>0,15*2,68*2,68*4</t>
  </si>
  <si>
    <t>273321611.S</t>
  </si>
  <si>
    <t>Betón základových dosiek, železový (bez výstuže), tr. C 35/45</t>
  </si>
  <si>
    <t>761795861</t>
  </si>
  <si>
    <t>Realizácia zákrytovej dosky na existujúcej vodovodnej šachte</t>
  </si>
  <si>
    <t>0,30*2,40*2,350-0,30*0,60*0,60</t>
  </si>
  <si>
    <t>273351217.S</t>
  </si>
  <si>
    <t>Debnenie stien základových dosiek, zhotovenie-tradičné</t>
  </si>
  <si>
    <t>1450982088</t>
  </si>
  <si>
    <t>Realizácia debnenia zákrytovej dosky na vovovodnej šachte</t>
  </si>
  <si>
    <t>0,30*(2,40+2,35+0,60*2)*2</t>
  </si>
  <si>
    <t>273351218.S</t>
  </si>
  <si>
    <t>Debnenie stien základových dosiek, odstránenie-tradičné</t>
  </si>
  <si>
    <t>1864779730</t>
  </si>
  <si>
    <t>273361821.S</t>
  </si>
  <si>
    <t>Výstuž základových dosiek z ocele B500 (10505)</t>
  </si>
  <si>
    <t>-888851306</t>
  </si>
  <si>
    <t>Realizácia výstuže zákrytovej dosky vodovodnej šachty</t>
  </si>
  <si>
    <t>0,152*1,1</t>
  </si>
  <si>
    <t>23</t>
  </si>
  <si>
    <t>224626069</t>
  </si>
  <si>
    <t>0,90*0,10*9,97</t>
  </si>
  <si>
    <t>0,90*0,10*6,88</t>
  </si>
  <si>
    <t>0,90*0,10*3,20</t>
  </si>
  <si>
    <t>0,90*0,10*4,01</t>
  </si>
  <si>
    <t>0,90*0,10*4,82</t>
  </si>
  <si>
    <t>0,90*0,10*4,86</t>
  </si>
  <si>
    <t>0,90*0,10*5,49</t>
  </si>
  <si>
    <t>0,90*0,10*6,72</t>
  </si>
  <si>
    <t>0,90*0,10*1,25</t>
  </si>
  <si>
    <t>0,90*0,10*4,07</t>
  </si>
  <si>
    <t>0,90*0,10*10,37</t>
  </si>
  <si>
    <t>0,90*0,10*15,82</t>
  </si>
  <si>
    <t>0,90*0,10*13,69</t>
  </si>
  <si>
    <t>0,90*0,10*11,30</t>
  </si>
  <si>
    <t>0,90*0,10*11,65</t>
  </si>
  <si>
    <t>0,90*0,10*31,36</t>
  </si>
  <si>
    <t>0,90*0,10*18,12</t>
  </si>
  <si>
    <t>0,90*0,10*10,56</t>
  </si>
  <si>
    <t>0,90*0,10*2,72</t>
  </si>
  <si>
    <t>24</t>
  </si>
  <si>
    <t>-779695190</t>
  </si>
  <si>
    <t>0,10*0,80*0,90*20</t>
  </si>
  <si>
    <t>1701411478</t>
  </si>
  <si>
    <t>Realizácia čistenia pôvodného potrubia preplachovaním DN 300 mm</t>
  </si>
  <si>
    <t>693,32-560,86</t>
  </si>
  <si>
    <t>2301200531</t>
  </si>
  <si>
    <t>Čistenie potrubia preplachovaním DN 600</t>
  </si>
  <si>
    <t>312273970</t>
  </si>
  <si>
    <t>Realizácia čistenia pôvodného potrubia preplachovaním DN 600 mm</t>
  </si>
  <si>
    <t>643,01</t>
  </si>
  <si>
    <t>1511973112</t>
  </si>
  <si>
    <t>0,90*4</t>
  </si>
  <si>
    <t>29</t>
  </si>
  <si>
    <t>583246371</t>
  </si>
  <si>
    <t>176,81</t>
  </si>
  <si>
    <t>zvislá časť prípojky</t>
  </si>
  <si>
    <t>0,30+0,80+1,64+1,44+1,5+1,7+2,03+3,13+5,69+3,40+2,2+1,0+1,1+1,73+1,61</t>
  </si>
  <si>
    <t>733369429</t>
  </si>
  <si>
    <t>206,08/5=41,216 ks</t>
  </si>
  <si>
    <t>41,216*1,1=45,388 ks</t>
  </si>
  <si>
    <t>46,0</t>
  </si>
  <si>
    <t>1738278652</t>
  </si>
  <si>
    <t>583780460</t>
  </si>
  <si>
    <t>33</t>
  </si>
  <si>
    <t>877659506</t>
  </si>
  <si>
    <t>34</t>
  </si>
  <si>
    <t>2865401188001</t>
  </si>
  <si>
    <t>-1637495966</t>
  </si>
  <si>
    <t>Odbočka 45° KG 2000 PP, DN 315/200 hladká pre gravitačnú kanalizáciu, WAVIN</t>
  </si>
  <si>
    <t>367999682</t>
  </si>
  <si>
    <t>2865401194001</t>
  </si>
  <si>
    <t>Odbočka 45° KG 2000 PP, DN 600/200 hladká pre gravitačnú kanalizáciu, WAVIN</t>
  </si>
  <si>
    <t>-690613455</t>
  </si>
  <si>
    <t>-1001771786</t>
  </si>
  <si>
    <t>36</t>
  </si>
  <si>
    <t>-1415847227</t>
  </si>
  <si>
    <t>132,46</t>
  </si>
  <si>
    <t>38</t>
  </si>
  <si>
    <t>892444111</t>
  </si>
  <si>
    <t>Monitoring potrubia kamerovým systémom do DN 600 mm</t>
  </si>
  <si>
    <t>781598681</t>
  </si>
  <si>
    <t>Dno alebo steny šachiet armatúrnych hr. nad 200 mm z betónu vodostavebného tr. C 35/45</t>
  </si>
  <si>
    <t>421965070</t>
  </si>
  <si>
    <t>(1,48*1,48*0,60-3,14*0,15*0,15*0,90/2-0,30*0,30*0,90)*4</t>
  </si>
  <si>
    <t>-1381360267</t>
  </si>
  <si>
    <t>výmena za staré</t>
  </si>
  <si>
    <t>nadstavba starých</t>
  </si>
  <si>
    <t>-403660671</t>
  </si>
  <si>
    <t xml:space="preserve">Dodávka </t>
  </si>
  <si>
    <t>nová kanalizačná šachta za starú</t>
  </si>
  <si>
    <t>nadstavenie starej kanalizačnej šachty</t>
  </si>
  <si>
    <t>59224659901</t>
  </si>
  <si>
    <t>Skruž  1000/250/90 mm s poplastovými stupačkami-Klartec</t>
  </si>
  <si>
    <t>1125739179</t>
  </si>
  <si>
    <t>1619056150</t>
  </si>
  <si>
    <t>59224660501</t>
  </si>
  <si>
    <t>Skruž 1000/1000/90 mm s poplastovými stupačkami-Klartec</t>
  </si>
  <si>
    <t>517737202</t>
  </si>
  <si>
    <t>-760338009</t>
  </si>
  <si>
    <t>-1129866292</t>
  </si>
  <si>
    <t>-468800079</t>
  </si>
  <si>
    <t>930842648</t>
  </si>
  <si>
    <t>59224410206</t>
  </si>
  <si>
    <t>Vyrovnávajúci prstenec  625/120/90-Klartec</t>
  </si>
  <si>
    <t>-1941433022</t>
  </si>
  <si>
    <t>-817335423</t>
  </si>
  <si>
    <t>4+21+12+14+27+2+5+7+14+9+22</t>
  </si>
  <si>
    <t>2086735504</t>
  </si>
  <si>
    <t>0,60*1,48*4*4</t>
  </si>
  <si>
    <t>-1784764311</t>
  </si>
  <si>
    <t>(2*3,14*0,15+0,30*2)*0,90*4</t>
  </si>
  <si>
    <t>-1112931018</t>
  </si>
  <si>
    <t>55</t>
  </si>
  <si>
    <t>1255248415</t>
  </si>
  <si>
    <t>56</t>
  </si>
  <si>
    <t>778646637</t>
  </si>
  <si>
    <t>547961627</t>
  </si>
  <si>
    <t>58</t>
  </si>
  <si>
    <t>-1831837350</t>
  </si>
  <si>
    <t>59</t>
  </si>
  <si>
    <t>341202471</t>
  </si>
  <si>
    <t>60</t>
  </si>
  <si>
    <t>188154429</t>
  </si>
  <si>
    <t>Montáž liatinovéhp poklopu</t>
  </si>
  <si>
    <t>22,0</t>
  </si>
  <si>
    <t>vodovodná šachta</t>
  </si>
  <si>
    <t>1,0</t>
  </si>
  <si>
    <t>61</t>
  </si>
  <si>
    <t>Poklop liatinový DN 600,D 400 kN - Klartec</t>
  </si>
  <si>
    <t>-38124322</t>
  </si>
  <si>
    <t>552410002400</t>
  </si>
  <si>
    <t>Poklop liatinový D 400, WAVIN</t>
  </si>
  <si>
    <t>624023584</t>
  </si>
  <si>
    <t>Dodávka liatinového poklopu na vodovodnú šachtu</t>
  </si>
  <si>
    <t>62</t>
  </si>
  <si>
    <t>1391884837</t>
  </si>
  <si>
    <t>63</t>
  </si>
  <si>
    <t>-1683359800</t>
  </si>
  <si>
    <t>-986090893</t>
  </si>
  <si>
    <t>1014945675</t>
  </si>
  <si>
    <t>2142694112</t>
  </si>
  <si>
    <t>1012012920</t>
  </si>
  <si>
    <t>961055111.S1</t>
  </si>
  <si>
    <t>Búranie dna kanalizačných šachiet,  -2,40000t</t>
  </si>
  <si>
    <t>-1081142845</t>
  </si>
  <si>
    <t>Búranie dna kanalizáčných šachiet</t>
  </si>
  <si>
    <t>1,50*1,50*0,60*4</t>
  </si>
  <si>
    <t>963015111.S</t>
  </si>
  <si>
    <t>Demontáž prefabrikovanej kanalizačnej šachty , uličnej vpuste do 0,06 t ,  -0,00500t</t>
  </si>
  <si>
    <t>508183132</t>
  </si>
  <si>
    <t>uličná vpusť</t>
  </si>
  <si>
    <t>97</t>
  </si>
  <si>
    <t>1566810551</t>
  </si>
  <si>
    <t>98</t>
  </si>
  <si>
    <t>963015141.S.1</t>
  </si>
  <si>
    <t>-655729723</t>
  </si>
  <si>
    <t>-1373887663</t>
  </si>
  <si>
    <t>18+4</t>
  </si>
  <si>
    <t>1829986060</t>
  </si>
  <si>
    <t>100</t>
  </si>
  <si>
    <t>819591019</t>
  </si>
  <si>
    <t>-1501120689</t>
  </si>
  <si>
    <t>-1287858840</t>
  </si>
  <si>
    <t>-527466831</t>
  </si>
  <si>
    <t>Inžinierska činnosť -  zaťažkávacie skúšky</t>
  </si>
  <si>
    <t>-263131390</t>
  </si>
  <si>
    <t>20+18+4</t>
  </si>
  <si>
    <t xml:space="preserve">Vybudovanie prepojenia ciest III/2415,III/2416 - Pršianska terasa </t>
  </si>
  <si>
    <t>53b - 002-00.1 Odvodnenie novovybudovaného úseku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</si>
</sst>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23" fillId="0" borderId="12" xfId="0" applyNumberFormat="1" applyFont="1" applyBorder="1"/>
    <xf numFmtId="166" fontId="23" fillId="0" borderId="13" xfId="0" applyNumberFormat="1" applyFont="1" applyBorder="1"/>
    <xf numFmtId="4" fontId="24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5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8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6" fillId="0" borderId="22" xfId="0" applyFont="1" applyBorder="1" applyAlignment="1" applyProtection="1">
      <alignment horizontal="center" vertical="center"/>
      <protection locked="0"/>
    </xf>
    <xf numFmtId="49" fontId="26" fillId="0" borderId="22" xfId="0" applyNumberFormat="1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center" vertical="center" wrapText="1"/>
      <protection locked="0"/>
    </xf>
    <xf numFmtId="167" fontId="26" fillId="0" borderId="22" xfId="0" applyNumberFormat="1" applyFont="1" applyBorder="1" applyAlignment="1" applyProtection="1">
      <alignment vertical="center"/>
      <protection locked="0"/>
    </xf>
    <xf numFmtId="4" fontId="26" fillId="3" borderId="22" xfId="0" applyNumberFormat="1" applyFont="1" applyFill="1" applyBorder="1" applyAlignment="1" applyProtection="1">
      <alignment vertical="center"/>
      <protection locked="0"/>
    </xf>
    <xf numFmtId="4" fontId="26" fillId="0" borderId="22" xfId="0" applyNumberFormat="1" applyFont="1" applyBorder="1" applyAlignment="1" applyProtection="1">
      <alignment vertical="center"/>
      <protection locked="0"/>
    </xf>
    <xf numFmtId="0" fontId="27" fillId="0" borderId="22" xfId="0" applyFont="1" applyBorder="1" applyAlignment="1" applyProtection="1">
      <alignment vertical="center"/>
      <protection locked="0"/>
    </xf>
    <xf numFmtId="0" fontId="27" fillId="0" borderId="3" xfId="0" applyFont="1" applyBorder="1" applyAlignment="1">
      <alignment vertical="center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645"/>
  <sheetViews>
    <sheetView showGridLines="0" tabSelected="1" topLeftCell="A71" workbookViewId="0">
      <selection activeCell="J55" sqref="J55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38" t="s">
        <v>2</v>
      </c>
      <c r="M2" s="139"/>
      <c r="N2" s="139"/>
      <c r="O2" s="139"/>
      <c r="P2" s="139"/>
      <c r="Q2" s="139"/>
      <c r="R2" s="139"/>
      <c r="S2" s="139"/>
      <c r="T2" s="139"/>
      <c r="U2" s="139"/>
      <c r="V2" s="139"/>
      <c r="AT2" s="10" t="s">
        <v>47</v>
      </c>
    </row>
    <row r="3" spans="2:46" ht="6.95" customHeight="1" x14ac:dyDescent="0.2">
      <c r="B3" s="11"/>
      <c r="C3" s="12"/>
      <c r="D3" s="12"/>
      <c r="E3" s="12"/>
      <c r="F3" s="12"/>
      <c r="G3" s="12"/>
      <c r="H3" s="12"/>
      <c r="I3" s="12"/>
      <c r="J3" s="12"/>
      <c r="K3" s="12"/>
      <c r="L3" s="13"/>
      <c r="AT3" s="10" t="s">
        <v>45</v>
      </c>
    </row>
    <row r="4" spans="2:46" ht="24.95" customHeight="1" x14ac:dyDescent="0.2">
      <c r="B4" s="13"/>
      <c r="D4" s="14" t="s">
        <v>48</v>
      </c>
      <c r="L4" s="13"/>
      <c r="M4" s="40" t="s">
        <v>4</v>
      </c>
      <c r="AT4" s="10" t="s">
        <v>1</v>
      </c>
    </row>
    <row r="5" spans="2:46" ht="6.95" customHeight="1" x14ac:dyDescent="0.2">
      <c r="B5" s="13"/>
      <c r="L5" s="13"/>
    </row>
    <row r="6" spans="2:46" ht="12" customHeight="1" x14ac:dyDescent="0.2">
      <c r="B6" s="13"/>
      <c r="D6" s="16" t="s">
        <v>5</v>
      </c>
      <c r="L6" s="13"/>
    </row>
    <row r="7" spans="2:46" ht="26.25" customHeight="1" x14ac:dyDescent="0.2">
      <c r="B7" s="13"/>
      <c r="E7" s="144" t="s">
        <v>643</v>
      </c>
      <c r="F7" s="145"/>
      <c r="G7" s="145"/>
      <c r="H7" s="145"/>
      <c r="L7" s="13"/>
    </row>
    <row r="8" spans="2:46" s="1" customFormat="1" ht="12" customHeight="1" x14ac:dyDescent="0.2">
      <c r="B8" s="19"/>
      <c r="D8" s="16" t="s">
        <v>49</v>
      </c>
      <c r="L8" s="19"/>
    </row>
    <row r="9" spans="2:46" s="1" customFormat="1" ht="30" customHeight="1" x14ac:dyDescent="0.2">
      <c r="B9" s="19"/>
      <c r="E9" s="140" t="s">
        <v>644</v>
      </c>
      <c r="F9" s="143"/>
      <c r="G9" s="143"/>
      <c r="H9" s="143"/>
      <c r="L9" s="19"/>
    </row>
    <row r="10" spans="2:46" s="1" customFormat="1" x14ac:dyDescent="0.2">
      <c r="B10" s="19"/>
      <c r="L10" s="19"/>
    </row>
    <row r="11" spans="2:46" s="1" customFormat="1" ht="12" customHeight="1" x14ac:dyDescent="0.2">
      <c r="B11" s="19"/>
      <c r="D11" s="16" t="s">
        <v>6</v>
      </c>
      <c r="F11" s="15" t="s">
        <v>0</v>
      </c>
      <c r="I11" s="16" t="s">
        <v>7</v>
      </c>
      <c r="J11" s="15" t="s">
        <v>0</v>
      </c>
      <c r="L11" s="19"/>
    </row>
    <row r="12" spans="2:46" s="1" customFormat="1" ht="12" customHeight="1" x14ac:dyDescent="0.2">
      <c r="B12" s="19"/>
      <c r="D12" s="16" t="s">
        <v>8</v>
      </c>
      <c r="F12" s="15" t="s">
        <v>9</v>
      </c>
      <c r="I12" s="16" t="s">
        <v>10</v>
      </c>
      <c r="J12" s="30"/>
      <c r="L12" s="19"/>
    </row>
    <row r="13" spans="2:46" s="1" customFormat="1" ht="10.9" customHeight="1" x14ac:dyDescent="0.2">
      <c r="B13" s="19"/>
      <c r="L13" s="19"/>
    </row>
    <row r="14" spans="2:46" s="1" customFormat="1" ht="12" customHeight="1" x14ac:dyDescent="0.2">
      <c r="B14" s="19"/>
      <c r="D14" s="16" t="s">
        <v>11</v>
      </c>
      <c r="I14" s="16" t="s">
        <v>12</v>
      </c>
      <c r="J14" s="15" t="s">
        <v>0</v>
      </c>
      <c r="L14" s="19"/>
    </row>
    <row r="15" spans="2:46" s="1" customFormat="1" ht="18" customHeight="1" x14ac:dyDescent="0.2">
      <c r="B15" s="19"/>
      <c r="E15" s="15" t="s">
        <v>13</v>
      </c>
      <c r="I15" s="16" t="s">
        <v>14</v>
      </c>
      <c r="J15" s="15" t="s">
        <v>0</v>
      </c>
      <c r="L15" s="19"/>
    </row>
    <row r="16" spans="2:46" s="1" customFormat="1" ht="6.95" customHeight="1" x14ac:dyDescent="0.2">
      <c r="B16" s="19"/>
      <c r="L16" s="19"/>
    </row>
    <row r="17" spans="2:12" s="1" customFormat="1" ht="12" customHeight="1" x14ac:dyDescent="0.2">
      <c r="B17" s="19"/>
      <c r="D17" s="16" t="s">
        <v>15</v>
      </c>
      <c r="I17" s="16" t="s">
        <v>12</v>
      </c>
      <c r="J17" s="17"/>
      <c r="L17" s="19"/>
    </row>
    <row r="18" spans="2:12" s="1" customFormat="1" ht="18" customHeight="1" x14ac:dyDescent="0.2">
      <c r="B18" s="19"/>
      <c r="E18" s="146"/>
      <c r="F18" s="141"/>
      <c r="G18" s="141"/>
      <c r="H18" s="141"/>
      <c r="I18" s="16" t="s">
        <v>14</v>
      </c>
      <c r="J18" s="17"/>
      <c r="L18" s="19"/>
    </row>
    <row r="19" spans="2:12" s="1" customFormat="1" ht="6.95" customHeight="1" x14ac:dyDescent="0.2">
      <c r="B19" s="19"/>
      <c r="L19" s="19"/>
    </row>
    <row r="20" spans="2:12" s="1" customFormat="1" ht="12" customHeight="1" x14ac:dyDescent="0.2">
      <c r="B20" s="19"/>
      <c r="D20" s="16" t="s">
        <v>16</v>
      </c>
      <c r="I20" s="16" t="s">
        <v>12</v>
      </c>
      <c r="J20" s="15" t="s">
        <v>0</v>
      </c>
      <c r="L20" s="19"/>
    </row>
    <row r="21" spans="2:12" s="1" customFormat="1" ht="18" customHeight="1" x14ac:dyDescent="0.2">
      <c r="B21" s="19"/>
      <c r="E21" s="15" t="s">
        <v>17</v>
      </c>
      <c r="I21" s="16" t="s">
        <v>14</v>
      </c>
      <c r="J21" s="15" t="s">
        <v>0</v>
      </c>
      <c r="L21" s="19"/>
    </row>
    <row r="22" spans="2:12" s="1" customFormat="1" ht="6.95" customHeight="1" x14ac:dyDescent="0.2">
      <c r="B22" s="19"/>
      <c r="L22" s="19"/>
    </row>
    <row r="23" spans="2:12" s="1" customFormat="1" ht="12" customHeight="1" x14ac:dyDescent="0.2">
      <c r="B23" s="19"/>
      <c r="D23" s="16" t="s">
        <v>19</v>
      </c>
      <c r="I23" s="16" t="s">
        <v>12</v>
      </c>
      <c r="J23" s="15" t="s">
        <v>0</v>
      </c>
      <c r="L23" s="19"/>
    </row>
    <row r="24" spans="2:12" s="1" customFormat="1" ht="18" customHeight="1" x14ac:dyDescent="0.2">
      <c r="B24" s="19"/>
      <c r="E24" s="15" t="s">
        <v>20</v>
      </c>
      <c r="I24" s="16" t="s">
        <v>14</v>
      </c>
      <c r="J24" s="15" t="s">
        <v>0</v>
      </c>
      <c r="L24" s="19"/>
    </row>
    <row r="25" spans="2:12" s="1" customFormat="1" ht="6.95" customHeight="1" x14ac:dyDescent="0.2">
      <c r="B25" s="19"/>
      <c r="L25" s="19"/>
    </row>
    <row r="26" spans="2:12" s="1" customFormat="1" ht="12" customHeight="1" x14ac:dyDescent="0.2">
      <c r="B26" s="19"/>
      <c r="D26" s="16" t="s">
        <v>21</v>
      </c>
      <c r="L26" s="19"/>
    </row>
    <row r="27" spans="2:12" s="2" customFormat="1" ht="16.5" customHeight="1" x14ac:dyDescent="0.2">
      <c r="B27" s="41"/>
      <c r="E27" s="142" t="s">
        <v>0</v>
      </c>
      <c r="F27" s="142"/>
      <c r="G27" s="142"/>
      <c r="H27" s="142"/>
      <c r="L27" s="41"/>
    </row>
    <row r="28" spans="2:12" s="1" customFormat="1" ht="6.95" customHeight="1" x14ac:dyDescent="0.2">
      <c r="B28" s="19"/>
      <c r="L28" s="19"/>
    </row>
    <row r="29" spans="2:12" s="1" customFormat="1" ht="6.95" customHeight="1" x14ac:dyDescent="0.2">
      <c r="B29" s="19"/>
      <c r="D29" s="31"/>
      <c r="E29" s="31"/>
      <c r="F29" s="31"/>
      <c r="G29" s="31"/>
      <c r="H29" s="31"/>
      <c r="I29" s="31"/>
      <c r="J29" s="31"/>
      <c r="K29" s="31"/>
      <c r="L29" s="19"/>
    </row>
    <row r="30" spans="2:12" s="1" customFormat="1" ht="25.35" customHeight="1" x14ac:dyDescent="0.2">
      <c r="B30" s="19"/>
      <c r="D30" s="42" t="s">
        <v>22</v>
      </c>
      <c r="J30" s="39">
        <f>ROUND(J124, 2)</f>
        <v>0</v>
      </c>
      <c r="L30" s="19"/>
    </row>
    <row r="31" spans="2:12" s="1" customFormat="1" ht="6.95" customHeight="1" x14ac:dyDescent="0.2">
      <c r="B31" s="19"/>
      <c r="D31" s="31"/>
      <c r="E31" s="31"/>
      <c r="F31" s="31"/>
      <c r="G31" s="31"/>
      <c r="H31" s="31"/>
      <c r="I31" s="31"/>
      <c r="J31" s="31"/>
      <c r="K31" s="31"/>
      <c r="L31" s="19"/>
    </row>
    <row r="32" spans="2:12" s="1" customFormat="1" ht="14.45" customHeight="1" x14ac:dyDescent="0.2">
      <c r="B32" s="19"/>
      <c r="F32" s="21" t="s">
        <v>24</v>
      </c>
      <c r="I32" s="21" t="s">
        <v>23</v>
      </c>
      <c r="J32" s="21" t="s">
        <v>25</v>
      </c>
      <c r="L32" s="19"/>
    </row>
    <row r="33" spans="2:12" s="1" customFormat="1" ht="14.45" customHeight="1" x14ac:dyDescent="0.2">
      <c r="B33" s="19"/>
      <c r="D33" s="32" t="s">
        <v>26</v>
      </c>
      <c r="E33" s="22" t="s">
        <v>27</v>
      </c>
      <c r="F33" s="43">
        <f>ROUND((SUM(BE124:BE644)),  2)</f>
        <v>0</v>
      </c>
      <c r="G33" s="44"/>
      <c r="H33" s="44"/>
      <c r="I33" s="45">
        <v>0.2</v>
      </c>
      <c r="J33" s="43">
        <f>ROUND(((SUM(BE124:BE644))*I33),  2)</f>
        <v>0</v>
      </c>
      <c r="L33" s="19"/>
    </row>
    <row r="34" spans="2:12" s="1" customFormat="1" ht="14.45" customHeight="1" x14ac:dyDescent="0.2">
      <c r="B34" s="19"/>
      <c r="E34" s="22" t="s">
        <v>28</v>
      </c>
      <c r="F34" s="43">
        <f>ROUND((SUM(BF124:BF644)),  2)</f>
        <v>0</v>
      </c>
      <c r="G34" s="44"/>
      <c r="H34" s="44"/>
      <c r="I34" s="45">
        <v>0.2</v>
      </c>
      <c r="J34" s="43">
        <f>ROUND(((SUM(BF124:BF644))*I34),  2)</f>
        <v>0</v>
      </c>
      <c r="L34" s="19"/>
    </row>
    <row r="35" spans="2:12" s="1" customFormat="1" ht="14.45" hidden="1" customHeight="1" x14ac:dyDescent="0.2">
      <c r="B35" s="19"/>
      <c r="E35" s="16" t="s">
        <v>29</v>
      </c>
      <c r="F35" s="46">
        <f>ROUND((SUM(BG124:BG644)),  2)</f>
        <v>0</v>
      </c>
      <c r="I35" s="47">
        <v>0.2</v>
      </c>
      <c r="J35" s="46">
        <f>0</f>
        <v>0</v>
      </c>
      <c r="L35" s="19"/>
    </row>
    <row r="36" spans="2:12" s="1" customFormat="1" ht="14.45" hidden="1" customHeight="1" x14ac:dyDescent="0.2">
      <c r="B36" s="19"/>
      <c r="E36" s="16" t="s">
        <v>30</v>
      </c>
      <c r="F36" s="46">
        <f>ROUND((SUM(BH124:BH644)),  2)</f>
        <v>0</v>
      </c>
      <c r="I36" s="47">
        <v>0.2</v>
      </c>
      <c r="J36" s="46">
        <f>0</f>
        <v>0</v>
      </c>
      <c r="L36" s="19"/>
    </row>
    <row r="37" spans="2:12" s="1" customFormat="1" ht="14.45" hidden="1" customHeight="1" x14ac:dyDescent="0.2">
      <c r="B37" s="19"/>
      <c r="E37" s="22" t="s">
        <v>31</v>
      </c>
      <c r="F37" s="43">
        <f>ROUND((SUM(BI124:BI644)),  2)</f>
        <v>0</v>
      </c>
      <c r="G37" s="44"/>
      <c r="H37" s="44"/>
      <c r="I37" s="45">
        <v>0</v>
      </c>
      <c r="J37" s="43">
        <f>0</f>
        <v>0</v>
      </c>
      <c r="L37" s="19"/>
    </row>
    <row r="38" spans="2:12" s="1" customFormat="1" ht="6.95" customHeight="1" x14ac:dyDescent="0.2">
      <c r="B38" s="19"/>
      <c r="L38" s="19"/>
    </row>
    <row r="39" spans="2:12" s="1" customFormat="1" ht="25.35" customHeight="1" x14ac:dyDescent="0.2">
      <c r="B39" s="19"/>
      <c r="C39" s="48"/>
      <c r="D39" s="49" t="s">
        <v>32</v>
      </c>
      <c r="E39" s="33"/>
      <c r="F39" s="33"/>
      <c r="G39" s="50" t="s">
        <v>33</v>
      </c>
      <c r="H39" s="51" t="s">
        <v>34</v>
      </c>
      <c r="I39" s="33"/>
      <c r="J39" s="52">
        <f>SUM(J30:J37)</f>
        <v>0</v>
      </c>
      <c r="K39" s="53"/>
      <c r="L39" s="19"/>
    </row>
    <row r="40" spans="2:12" s="1" customFormat="1" ht="14.45" customHeight="1" x14ac:dyDescent="0.2">
      <c r="B40" s="19"/>
      <c r="L40" s="19"/>
    </row>
    <row r="41" spans="2:12" ht="14.45" customHeight="1" x14ac:dyDescent="0.2">
      <c r="B41" s="13"/>
      <c r="L41" s="13"/>
    </row>
    <row r="42" spans="2:12" ht="14.45" customHeight="1" x14ac:dyDescent="0.2">
      <c r="B42" s="13"/>
      <c r="L42" s="13"/>
    </row>
    <row r="43" spans="2:12" ht="14.45" customHeight="1" x14ac:dyDescent="0.2">
      <c r="B43" s="13"/>
      <c r="L43" s="13"/>
    </row>
    <row r="44" spans="2:12" ht="14.45" customHeight="1" x14ac:dyDescent="0.2">
      <c r="B44" s="13"/>
      <c r="L44" s="13"/>
    </row>
    <row r="45" spans="2:12" ht="14.45" customHeight="1" x14ac:dyDescent="0.2">
      <c r="B45" s="13"/>
      <c r="L45" s="13"/>
    </row>
    <row r="46" spans="2:12" ht="14.45" customHeight="1" x14ac:dyDescent="0.2">
      <c r="B46" s="13"/>
      <c r="L46" s="13"/>
    </row>
    <row r="47" spans="2:12" ht="14.45" customHeight="1" x14ac:dyDescent="0.2">
      <c r="B47" s="13"/>
      <c r="L47" s="13"/>
    </row>
    <row r="48" spans="2:12" ht="14.45" customHeight="1" x14ac:dyDescent="0.2">
      <c r="B48" s="13"/>
      <c r="L48" s="13"/>
    </row>
    <row r="49" spans="2:12" ht="14.45" customHeight="1" x14ac:dyDescent="0.2">
      <c r="B49" s="13"/>
      <c r="L49" s="13"/>
    </row>
    <row r="50" spans="2:12" s="1" customFormat="1" ht="14.45" customHeight="1" x14ac:dyDescent="0.2">
      <c r="B50" s="19"/>
      <c r="D50" s="23" t="s">
        <v>35</v>
      </c>
      <c r="E50" s="24"/>
      <c r="F50" s="24"/>
      <c r="G50" s="23" t="s">
        <v>36</v>
      </c>
      <c r="H50" s="24"/>
      <c r="I50" s="24"/>
      <c r="J50" s="24"/>
      <c r="K50" s="24"/>
      <c r="L50" s="19"/>
    </row>
    <row r="51" spans="2:12" x14ac:dyDescent="0.2">
      <c r="B51" s="13"/>
      <c r="L51" s="13"/>
    </row>
    <row r="52" spans="2:12" x14ac:dyDescent="0.2">
      <c r="B52" s="13"/>
      <c r="L52" s="13"/>
    </row>
    <row r="53" spans="2:12" x14ac:dyDescent="0.2">
      <c r="B53" s="13"/>
      <c r="L53" s="13"/>
    </row>
    <row r="54" spans="2:12" x14ac:dyDescent="0.2">
      <c r="B54" s="13"/>
      <c r="L54" s="13"/>
    </row>
    <row r="55" spans="2:12" x14ac:dyDescent="0.2">
      <c r="B55" s="13"/>
      <c r="L55" s="13"/>
    </row>
    <row r="56" spans="2:12" x14ac:dyDescent="0.2">
      <c r="B56" s="13"/>
      <c r="L56" s="13"/>
    </row>
    <row r="57" spans="2:12" x14ac:dyDescent="0.2">
      <c r="B57" s="13"/>
      <c r="L57" s="13"/>
    </row>
    <row r="58" spans="2:12" x14ac:dyDescent="0.2">
      <c r="B58" s="13"/>
      <c r="L58" s="13"/>
    </row>
    <row r="59" spans="2:12" x14ac:dyDescent="0.2">
      <c r="B59" s="13"/>
      <c r="L59" s="13"/>
    </row>
    <row r="60" spans="2:12" x14ac:dyDescent="0.2">
      <c r="B60" s="13"/>
      <c r="L60" s="13"/>
    </row>
    <row r="61" spans="2:12" s="1" customFormat="1" ht="12.75" x14ac:dyDescent="0.2">
      <c r="B61" s="19"/>
      <c r="D61" s="25" t="s">
        <v>37</v>
      </c>
      <c r="E61" s="20"/>
      <c r="F61" s="54" t="s">
        <v>38</v>
      </c>
      <c r="G61" s="25" t="s">
        <v>37</v>
      </c>
      <c r="H61" s="20"/>
      <c r="I61" s="20"/>
      <c r="J61" s="55" t="s">
        <v>38</v>
      </c>
      <c r="K61" s="20"/>
      <c r="L61" s="19"/>
    </row>
    <row r="62" spans="2:12" x14ac:dyDescent="0.2">
      <c r="B62" s="13"/>
      <c r="L62" s="13"/>
    </row>
    <row r="63" spans="2:12" x14ac:dyDescent="0.2">
      <c r="B63" s="13"/>
      <c r="L63" s="13"/>
    </row>
    <row r="64" spans="2:12" x14ac:dyDescent="0.2">
      <c r="B64" s="13"/>
      <c r="L64" s="13"/>
    </row>
    <row r="65" spans="2:12" s="1" customFormat="1" ht="12.75" x14ac:dyDescent="0.2">
      <c r="B65" s="19"/>
      <c r="D65" s="23" t="s">
        <v>39</v>
      </c>
      <c r="E65" s="24"/>
      <c r="F65" s="24"/>
      <c r="G65" s="23" t="s">
        <v>40</v>
      </c>
      <c r="H65" s="24"/>
      <c r="I65" s="24"/>
      <c r="J65" s="24"/>
      <c r="K65" s="24"/>
      <c r="L65" s="19"/>
    </row>
    <row r="66" spans="2:12" x14ac:dyDescent="0.2">
      <c r="B66" s="13"/>
      <c r="L66" s="13"/>
    </row>
    <row r="67" spans="2:12" x14ac:dyDescent="0.2">
      <c r="B67" s="13"/>
      <c r="L67" s="13"/>
    </row>
    <row r="68" spans="2:12" x14ac:dyDescent="0.2">
      <c r="B68" s="13"/>
      <c r="L68" s="13"/>
    </row>
    <row r="69" spans="2:12" x14ac:dyDescent="0.2">
      <c r="B69" s="13"/>
      <c r="L69" s="13"/>
    </row>
    <row r="70" spans="2:12" x14ac:dyDescent="0.2">
      <c r="B70" s="13"/>
      <c r="L70" s="13"/>
    </row>
    <row r="71" spans="2:12" x14ac:dyDescent="0.2">
      <c r="B71" s="13"/>
      <c r="L71" s="13"/>
    </row>
    <row r="72" spans="2:12" x14ac:dyDescent="0.2">
      <c r="B72" s="13"/>
      <c r="L72" s="13"/>
    </row>
    <row r="73" spans="2:12" x14ac:dyDescent="0.2">
      <c r="B73" s="13"/>
      <c r="L73" s="13"/>
    </row>
    <row r="74" spans="2:12" x14ac:dyDescent="0.2">
      <c r="B74" s="13"/>
      <c r="L74" s="13"/>
    </row>
    <row r="75" spans="2:12" x14ac:dyDescent="0.2">
      <c r="B75" s="13"/>
      <c r="L75" s="13"/>
    </row>
    <row r="76" spans="2:12" s="1" customFormat="1" ht="12.75" x14ac:dyDescent="0.2">
      <c r="B76" s="19"/>
      <c r="D76" s="25" t="s">
        <v>37</v>
      </c>
      <c r="E76" s="20"/>
      <c r="F76" s="54" t="s">
        <v>38</v>
      </c>
      <c r="G76" s="25" t="s">
        <v>37</v>
      </c>
      <c r="H76" s="20"/>
      <c r="I76" s="20"/>
      <c r="J76" s="55" t="s">
        <v>38</v>
      </c>
      <c r="K76" s="20"/>
      <c r="L76" s="19"/>
    </row>
    <row r="77" spans="2:12" s="1" customFormat="1" ht="14.45" customHeight="1" x14ac:dyDescent="0.2"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19"/>
    </row>
    <row r="81" spans="2:47" s="1" customFormat="1" ht="6.95" customHeight="1" x14ac:dyDescent="0.2">
      <c r="B81" s="28"/>
      <c r="C81" s="29"/>
      <c r="D81" s="29"/>
      <c r="E81" s="29"/>
      <c r="F81" s="29"/>
      <c r="G81" s="29"/>
      <c r="H81" s="29"/>
      <c r="I81" s="29"/>
      <c r="J81" s="29"/>
      <c r="K81" s="29"/>
      <c r="L81" s="19"/>
    </row>
    <row r="82" spans="2:47" s="1" customFormat="1" ht="24.95" customHeight="1" x14ac:dyDescent="0.2">
      <c r="B82" s="19"/>
      <c r="C82" s="14" t="s">
        <v>50</v>
      </c>
      <c r="L82" s="19"/>
    </row>
    <row r="83" spans="2:47" s="1" customFormat="1" ht="6.95" customHeight="1" x14ac:dyDescent="0.2">
      <c r="B83" s="19"/>
      <c r="L83" s="19"/>
    </row>
    <row r="84" spans="2:47" s="1" customFormat="1" ht="12" customHeight="1" x14ac:dyDescent="0.2">
      <c r="B84" s="19"/>
      <c r="C84" s="16" t="s">
        <v>5</v>
      </c>
      <c r="L84" s="19"/>
    </row>
    <row r="85" spans="2:47" s="1" customFormat="1" ht="26.25" customHeight="1" x14ac:dyDescent="0.2">
      <c r="B85" s="19"/>
      <c r="E85" s="144" t="str">
        <f>E7</f>
        <v xml:space="preserve">Vybudovanie prepojenia ciest III/2415,III/2416 - Pršianska terasa </v>
      </c>
      <c r="F85" s="145"/>
      <c r="G85" s="145"/>
      <c r="H85" s="145"/>
      <c r="L85" s="19"/>
    </row>
    <row r="86" spans="2:47" s="1" customFormat="1" ht="12" customHeight="1" x14ac:dyDescent="0.2">
      <c r="B86" s="19"/>
      <c r="C86" s="16" t="s">
        <v>49</v>
      </c>
      <c r="L86" s="19"/>
    </row>
    <row r="87" spans="2:47" s="1" customFormat="1" ht="30" customHeight="1" x14ac:dyDescent="0.2">
      <c r="B87" s="19"/>
      <c r="E87" s="140" t="str">
        <f>E9</f>
        <v>53b - 002-00.1 Odvodnenie novovybudovaného úseku</v>
      </c>
      <c r="F87" s="143"/>
      <c r="G87" s="143"/>
      <c r="H87" s="143"/>
      <c r="L87" s="19"/>
    </row>
    <row r="88" spans="2:47" s="1" customFormat="1" ht="6.95" customHeight="1" x14ac:dyDescent="0.2">
      <c r="B88" s="19"/>
      <c r="L88" s="19"/>
    </row>
    <row r="89" spans="2:47" s="1" customFormat="1" ht="12" customHeight="1" x14ac:dyDescent="0.2">
      <c r="B89" s="19"/>
      <c r="C89" s="16" t="s">
        <v>8</v>
      </c>
      <c r="F89" s="15" t="str">
        <f>F12</f>
        <v>Radvaň,Kremnička</v>
      </c>
      <c r="I89" s="16" t="s">
        <v>10</v>
      </c>
      <c r="J89" s="30" t="str">
        <f>IF(J12="","",J12)</f>
        <v/>
      </c>
      <c r="L89" s="19"/>
    </row>
    <row r="90" spans="2:47" s="1" customFormat="1" ht="6.95" customHeight="1" x14ac:dyDescent="0.2">
      <c r="B90" s="19"/>
      <c r="L90" s="19"/>
    </row>
    <row r="91" spans="2:47" s="1" customFormat="1" ht="15.2" customHeight="1" x14ac:dyDescent="0.2">
      <c r="B91" s="19"/>
      <c r="C91" s="16" t="s">
        <v>11</v>
      </c>
      <c r="F91" s="15" t="str">
        <f>E15</f>
        <v>Banskobystrický samosprávny  kraj</v>
      </c>
      <c r="I91" s="16" t="s">
        <v>16</v>
      </c>
      <c r="J91" s="18" t="str">
        <f>E21</f>
        <v>Hypro s.r.o.</v>
      </c>
      <c r="L91" s="19"/>
    </row>
    <row r="92" spans="2:47" s="1" customFormat="1" ht="15.2" customHeight="1" x14ac:dyDescent="0.2">
      <c r="B92" s="19"/>
      <c r="C92" s="16" t="s">
        <v>15</v>
      </c>
      <c r="F92" s="15" t="str">
        <f>IF(E18="","",E18)</f>
        <v/>
      </c>
      <c r="I92" s="16" t="s">
        <v>19</v>
      </c>
      <c r="J92" s="18" t="str">
        <f>E24</f>
        <v>Ing.Peter Škorupa</v>
      </c>
      <c r="L92" s="19"/>
    </row>
    <row r="93" spans="2:47" s="1" customFormat="1" ht="10.35" customHeight="1" x14ac:dyDescent="0.2">
      <c r="B93" s="19"/>
      <c r="L93" s="19"/>
    </row>
    <row r="94" spans="2:47" s="1" customFormat="1" ht="29.25" customHeight="1" x14ac:dyDescent="0.2">
      <c r="B94" s="19"/>
      <c r="C94" s="56" t="s">
        <v>51</v>
      </c>
      <c r="D94" s="48"/>
      <c r="E94" s="48"/>
      <c r="F94" s="48"/>
      <c r="G94" s="48"/>
      <c r="H94" s="48"/>
      <c r="I94" s="48"/>
      <c r="J94" s="57" t="s">
        <v>52</v>
      </c>
      <c r="K94" s="48"/>
      <c r="L94" s="19"/>
    </row>
    <row r="95" spans="2:47" s="1" customFormat="1" ht="10.35" customHeight="1" x14ac:dyDescent="0.2">
      <c r="B95" s="19"/>
      <c r="L95" s="19"/>
    </row>
    <row r="96" spans="2:47" s="1" customFormat="1" ht="22.9" customHeight="1" x14ac:dyDescent="0.2">
      <c r="B96" s="19"/>
      <c r="C96" s="58" t="s">
        <v>53</v>
      </c>
      <c r="J96" s="39">
        <f>J124</f>
        <v>0</v>
      </c>
      <c r="L96" s="19"/>
      <c r="AU96" s="10" t="s">
        <v>54</v>
      </c>
    </row>
    <row r="97" spans="2:12" s="3" customFormat="1" ht="24.95" customHeight="1" x14ac:dyDescent="0.2">
      <c r="B97" s="59"/>
      <c r="D97" s="60" t="s">
        <v>55</v>
      </c>
      <c r="E97" s="61"/>
      <c r="F97" s="61"/>
      <c r="G97" s="61"/>
      <c r="H97" s="61"/>
      <c r="I97" s="61"/>
      <c r="J97" s="62">
        <f>J125</f>
        <v>0</v>
      </c>
      <c r="L97" s="59"/>
    </row>
    <row r="98" spans="2:12" s="4" customFormat="1" ht="19.899999999999999" customHeight="1" x14ac:dyDescent="0.2">
      <c r="B98" s="63"/>
      <c r="D98" s="64" t="s">
        <v>56</v>
      </c>
      <c r="E98" s="65"/>
      <c r="F98" s="65"/>
      <c r="G98" s="65"/>
      <c r="H98" s="65"/>
      <c r="I98" s="65"/>
      <c r="J98" s="66">
        <f>J126</f>
        <v>0</v>
      </c>
      <c r="L98" s="63"/>
    </row>
    <row r="99" spans="2:12" s="4" customFormat="1" ht="19.899999999999999" customHeight="1" x14ac:dyDescent="0.2">
      <c r="B99" s="63"/>
      <c r="D99" s="64" t="s">
        <v>57</v>
      </c>
      <c r="E99" s="65"/>
      <c r="F99" s="65"/>
      <c r="G99" s="65"/>
      <c r="H99" s="65"/>
      <c r="I99" s="65"/>
      <c r="J99" s="66">
        <f>J366</f>
        <v>0</v>
      </c>
      <c r="L99" s="63"/>
    </row>
    <row r="100" spans="2:12" s="4" customFormat="1" ht="19.899999999999999" customHeight="1" x14ac:dyDescent="0.2">
      <c r="B100" s="63"/>
      <c r="D100" s="64" t="s">
        <v>58</v>
      </c>
      <c r="E100" s="65"/>
      <c r="F100" s="65"/>
      <c r="G100" s="65"/>
      <c r="H100" s="65"/>
      <c r="I100" s="65"/>
      <c r="J100" s="66">
        <f>J393</f>
        <v>0</v>
      </c>
      <c r="L100" s="63"/>
    </row>
    <row r="101" spans="2:12" s="4" customFormat="1" ht="19.899999999999999" customHeight="1" x14ac:dyDescent="0.2">
      <c r="B101" s="63"/>
      <c r="D101" s="64" t="s">
        <v>59</v>
      </c>
      <c r="E101" s="65"/>
      <c r="F101" s="65"/>
      <c r="G101" s="65"/>
      <c r="H101" s="65"/>
      <c r="I101" s="65"/>
      <c r="J101" s="66">
        <f>J442</f>
        <v>0</v>
      </c>
      <c r="L101" s="63"/>
    </row>
    <row r="102" spans="2:12" s="4" customFormat="1" ht="19.899999999999999" customHeight="1" x14ac:dyDescent="0.2">
      <c r="B102" s="63"/>
      <c r="D102" s="64" t="s">
        <v>60</v>
      </c>
      <c r="E102" s="65"/>
      <c r="F102" s="65"/>
      <c r="G102" s="65"/>
      <c r="H102" s="65"/>
      <c r="I102" s="65"/>
      <c r="J102" s="66">
        <f>J604</f>
        <v>0</v>
      </c>
      <c r="L102" s="63"/>
    </row>
    <row r="103" spans="2:12" s="4" customFormat="1" ht="19.899999999999999" customHeight="1" x14ac:dyDescent="0.2">
      <c r="B103" s="63"/>
      <c r="D103" s="64" t="s">
        <v>61</v>
      </c>
      <c r="E103" s="65"/>
      <c r="F103" s="65"/>
      <c r="G103" s="65"/>
      <c r="H103" s="65"/>
      <c r="I103" s="65"/>
      <c r="J103" s="66">
        <f>J637</f>
        <v>0</v>
      </c>
      <c r="L103" s="63"/>
    </row>
    <row r="104" spans="2:12" s="3" customFormat="1" ht="24.95" customHeight="1" x14ac:dyDescent="0.2">
      <c r="B104" s="59"/>
      <c r="D104" s="60" t="s">
        <v>62</v>
      </c>
      <c r="E104" s="61"/>
      <c r="F104" s="61"/>
      <c r="G104" s="61"/>
      <c r="H104" s="61"/>
      <c r="I104" s="61"/>
      <c r="J104" s="62">
        <f>J639</f>
        <v>0</v>
      </c>
      <c r="L104" s="59"/>
    </row>
    <row r="105" spans="2:12" s="1" customFormat="1" ht="21.75" customHeight="1" x14ac:dyDescent="0.2">
      <c r="B105" s="19"/>
      <c r="L105" s="19"/>
    </row>
    <row r="106" spans="2:12" s="1" customFormat="1" ht="6.95" customHeight="1" x14ac:dyDescent="0.2">
      <c r="B106" s="26"/>
      <c r="C106" s="27"/>
      <c r="D106" s="27"/>
      <c r="E106" s="27"/>
      <c r="F106" s="27"/>
      <c r="G106" s="27"/>
      <c r="H106" s="27"/>
      <c r="I106" s="27"/>
      <c r="J106" s="27"/>
      <c r="K106" s="27"/>
      <c r="L106" s="19"/>
    </row>
    <row r="110" spans="2:12" s="1" customFormat="1" ht="6.95" customHeight="1" x14ac:dyDescent="0.2">
      <c r="B110" s="28"/>
      <c r="C110" s="29"/>
      <c r="D110" s="29"/>
      <c r="E110" s="29"/>
      <c r="F110" s="29"/>
      <c r="G110" s="29"/>
      <c r="H110" s="29"/>
      <c r="I110" s="29"/>
      <c r="J110" s="29"/>
      <c r="K110" s="29"/>
      <c r="L110" s="19"/>
    </row>
    <row r="111" spans="2:12" s="1" customFormat="1" ht="24.95" customHeight="1" x14ac:dyDescent="0.2">
      <c r="B111" s="19"/>
      <c r="C111" s="14" t="s">
        <v>63</v>
      </c>
      <c r="L111" s="19"/>
    </row>
    <row r="112" spans="2:12" s="1" customFormat="1" ht="6.95" customHeight="1" x14ac:dyDescent="0.2">
      <c r="B112" s="19"/>
      <c r="L112" s="19"/>
    </row>
    <row r="113" spans="2:65" s="1" customFormat="1" ht="12" customHeight="1" x14ac:dyDescent="0.2">
      <c r="B113" s="19"/>
      <c r="C113" s="16" t="s">
        <v>5</v>
      </c>
      <c r="L113" s="19"/>
    </row>
    <row r="114" spans="2:65" s="1" customFormat="1" ht="26.25" customHeight="1" x14ac:dyDescent="0.2">
      <c r="B114" s="19"/>
      <c r="E114" s="144" t="str">
        <f>E7</f>
        <v xml:space="preserve">Vybudovanie prepojenia ciest III/2415,III/2416 - Pršianska terasa </v>
      </c>
      <c r="F114" s="145"/>
      <c r="G114" s="145"/>
      <c r="H114" s="145"/>
      <c r="L114" s="19"/>
    </row>
    <row r="115" spans="2:65" s="1" customFormat="1" ht="12" customHeight="1" x14ac:dyDescent="0.2">
      <c r="B115" s="19"/>
      <c r="C115" s="16" t="s">
        <v>49</v>
      </c>
      <c r="L115" s="19"/>
    </row>
    <row r="116" spans="2:65" s="1" customFormat="1" ht="30" customHeight="1" x14ac:dyDescent="0.2">
      <c r="B116" s="19"/>
      <c r="E116" s="140" t="str">
        <f>E9</f>
        <v>53b - 002-00.1 Odvodnenie novovybudovaného úseku</v>
      </c>
      <c r="F116" s="143"/>
      <c r="G116" s="143"/>
      <c r="H116" s="143"/>
      <c r="L116" s="19"/>
    </row>
    <row r="117" spans="2:65" s="1" customFormat="1" ht="6.95" customHeight="1" x14ac:dyDescent="0.2">
      <c r="B117" s="19"/>
      <c r="L117" s="19"/>
    </row>
    <row r="118" spans="2:65" s="1" customFormat="1" ht="12" customHeight="1" x14ac:dyDescent="0.2">
      <c r="B118" s="19"/>
      <c r="C118" s="16" t="s">
        <v>8</v>
      </c>
      <c r="F118" s="15" t="str">
        <f>F12</f>
        <v>Radvaň,Kremnička</v>
      </c>
      <c r="I118" s="16" t="s">
        <v>10</v>
      </c>
      <c r="J118" s="30" t="str">
        <f>IF(J12="","",J12)</f>
        <v/>
      </c>
      <c r="L118" s="19"/>
    </row>
    <row r="119" spans="2:65" s="1" customFormat="1" ht="6.95" customHeight="1" x14ac:dyDescent="0.2">
      <c r="B119" s="19"/>
      <c r="L119" s="19"/>
    </row>
    <row r="120" spans="2:65" s="1" customFormat="1" ht="15.2" customHeight="1" x14ac:dyDescent="0.2">
      <c r="B120" s="19"/>
      <c r="C120" s="16" t="s">
        <v>11</v>
      </c>
      <c r="F120" s="15" t="str">
        <f>E15</f>
        <v>Banskobystrický samosprávny  kraj</v>
      </c>
      <c r="I120" s="16" t="s">
        <v>16</v>
      </c>
      <c r="J120" s="18" t="str">
        <f>E21</f>
        <v>Hypro s.r.o.</v>
      </c>
      <c r="L120" s="19"/>
    </row>
    <row r="121" spans="2:65" s="1" customFormat="1" ht="15.2" customHeight="1" x14ac:dyDescent="0.2">
      <c r="B121" s="19"/>
      <c r="C121" s="16" t="s">
        <v>15</v>
      </c>
      <c r="F121" s="15" t="str">
        <f>IF(E18="","",E18)</f>
        <v/>
      </c>
      <c r="I121" s="16" t="s">
        <v>19</v>
      </c>
      <c r="J121" s="18" t="str">
        <f>E24</f>
        <v>Ing.Peter Škorupa</v>
      </c>
      <c r="L121" s="19"/>
    </row>
    <row r="122" spans="2:65" s="1" customFormat="1" ht="10.35" customHeight="1" x14ac:dyDescent="0.2">
      <c r="B122" s="19"/>
      <c r="L122" s="19"/>
    </row>
    <row r="123" spans="2:65" s="5" customFormat="1" ht="29.25" customHeight="1" x14ac:dyDescent="0.2">
      <c r="B123" s="67"/>
      <c r="C123" s="68" t="s">
        <v>64</v>
      </c>
      <c r="D123" s="69" t="s">
        <v>43</v>
      </c>
      <c r="E123" s="69" t="s">
        <v>41</v>
      </c>
      <c r="F123" s="69" t="s">
        <v>42</v>
      </c>
      <c r="G123" s="69" t="s">
        <v>65</v>
      </c>
      <c r="H123" s="69" t="s">
        <v>66</v>
      </c>
      <c r="I123" s="69" t="s">
        <v>67</v>
      </c>
      <c r="J123" s="70" t="s">
        <v>52</v>
      </c>
      <c r="K123" s="71" t="s">
        <v>68</v>
      </c>
      <c r="L123" s="67"/>
      <c r="M123" s="34" t="s">
        <v>0</v>
      </c>
      <c r="N123" s="35" t="s">
        <v>26</v>
      </c>
      <c r="O123" s="35" t="s">
        <v>69</v>
      </c>
      <c r="P123" s="35" t="s">
        <v>70</v>
      </c>
      <c r="Q123" s="35" t="s">
        <v>71</v>
      </c>
      <c r="R123" s="35" t="s">
        <v>72</v>
      </c>
      <c r="S123" s="35" t="s">
        <v>73</v>
      </c>
      <c r="T123" s="36" t="s">
        <v>74</v>
      </c>
    </row>
    <row r="124" spans="2:65" s="1" customFormat="1" ht="22.9" customHeight="1" x14ac:dyDescent="0.25">
      <c r="B124" s="19"/>
      <c r="C124" s="38" t="s">
        <v>53</v>
      </c>
      <c r="J124" s="72">
        <f>BK124</f>
        <v>0</v>
      </c>
      <c r="L124" s="19"/>
      <c r="M124" s="37"/>
      <c r="N124" s="31"/>
      <c r="O124" s="31"/>
      <c r="P124" s="73">
        <f>P125+P639</f>
        <v>0</v>
      </c>
      <c r="Q124" s="31"/>
      <c r="R124" s="73">
        <f>R125+R639</f>
        <v>1081.0894680214349</v>
      </c>
      <c r="S124" s="31"/>
      <c r="T124" s="74">
        <f>T125+T639</f>
        <v>17.960999999999999</v>
      </c>
      <c r="AT124" s="10" t="s">
        <v>44</v>
      </c>
      <c r="AU124" s="10" t="s">
        <v>54</v>
      </c>
      <c r="BK124" s="75">
        <f>BK125+BK639</f>
        <v>0</v>
      </c>
    </row>
    <row r="125" spans="2:65" s="6" customFormat="1" ht="25.9" customHeight="1" x14ac:dyDescent="0.2">
      <c r="B125" s="76"/>
      <c r="D125" s="77" t="s">
        <v>44</v>
      </c>
      <c r="E125" s="78" t="s">
        <v>75</v>
      </c>
      <c r="F125" s="78" t="s">
        <v>76</v>
      </c>
      <c r="I125" s="79"/>
      <c r="J125" s="80">
        <f>BK125</f>
        <v>0</v>
      </c>
      <c r="L125" s="76"/>
      <c r="M125" s="81"/>
      <c r="P125" s="82">
        <f>P126+P366+P393+P442+P604+P637</f>
        <v>0</v>
      </c>
      <c r="R125" s="82">
        <f>R126+R366+R393+R442+R604+R637</f>
        <v>1081.0894680214349</v>
      </c>
      <c r="T125" s="83">
        <f>T126+T366+T393+T442+T604+T637</f>
        <v>17.960999999999999</v>
      </c>
      <c r="AR125" s="77" t="s">
        <v>46</v>
      </c>
      <c r="AT125" s="84" t="s">
        <v>44</v>
      </c>
      <c r="AU125" s="84" t="s">
        <v>45</v>
      </c>
      <c r="AY125" s="77" t="s">
        <v>77</v>
      </c>
      <c r="BK125" s="85">
        <f>BK126+BK366+BK393+BK442+BK604+BK637</f>
        <v>0</v>
      </c>
    </row>
    <row r="126" spans="2:65" s="6" customFormat="1" ht="22.9" customHeight="1" x14ac:dyDescent="0.2">
      <c r="B126" s="76"/>
      <c r="D126" s="77" t="s">
        <v>44</v>
      </c>
      <c r="E126" s="86" t="s">
        <v>46</v>
      </c>
      <c r="F126" s="86" t="s">
        <v>78</v>
      </c>
      <c r="I126" s="79"/>
      <c r="J126" s="87">
        <f>BK126</f>
        <v>0</v>
      </c>
      <c r="L126" s="76"/>
      <c r="M126" s="81"/>
      <c r="P126" s="82">
        <f>SUM(P127:P365)</f>
        <v>0</v>
      </c>
      <c r="R126" s="82">
        <f>SUM(R127:R365)</f>
        <v>997.93714565200003</v>
      </c>
      <c r="T126" s="83">
        <f>SUM(T127:T365)</f>
        <v>0</v>
      </c>
      <c r="AR126" s="77" t="s">
        <v>46</v>
      </c>
      <c r="AT126" s="84" t="s">
        <v>44</v>
      </c>
      <c r="AU126" s="84" t="s">
        <v>46</v>
      </c>
      <c r="AY126" s="77" t="s">
        <v>77</v>
      </c>
      <c r="BK126" s="85">
        <f>SUM(BK127:BK365)</f>
        <v>0</v>
      </c>
    </row>
    <row r="127" spans="2:65" s="1" customFormat="1" ht="24.2" customHeight="1" x14ac:dyDescent="0.2">
      <c r="B127" s="88"/>
      <c r="C127" s="89" t="s">
        <v>82</v>
      </c>
      <c r="D127" s="89" t="s">
        <v>79</v>
      </c>
      <c r="E127" s="90" t="s">
        <v>89</v>
      </c>
      <c r="F127" s="91" t="s">
        <v>90</v>
      </c>
      <c r="G127" s="92" t="s">
        <v>87</v>
      </c>
      <c r="H127" s="93">
        <v>892.61500000000001</v>
      </c>
      <c r="I127" s="94"/>
      <c r="J127" s="95">
        <f>ROUND(I127*H127,2)</f>
        <v>0</v>
      </c>
      <c r="K127" s="96"/>
      <c r="L127" s="19"/>
      <c r="M127" s="97" t="s">
        <v>0</v>
      </c>
      <c r="N127" s="98" t="s">
        <v>28</v>
      </c>
      <c r="P127" s="99">
        <f>O127*H127</f>
        <v>0</v>
      </c>
      <c r="Q127" s="99">
        <v>3.3070000000000002E-2</v>
      </c>
      <c r="R127" s="99">
        <f>Q127*H127</f>
        <v>29.518778050000002</v>
      </c>
      <c r="S127" s="99">
        <v>0</v>
      </c>
      <c r="T127" s="100">
        <f>S127*H127</f>
        <v>0</v>
      </c>
      <c r="AR127" s="101" t="s">
        <v>81</v>
      </c>
      <c r="AT127" s="101" t="s">
        <v>79</v>
      </c>
      <c r="AU127" s="101" t="s">
        <v>82</v>
      </c>
      <c r="AY127" s="10" t="s">
        <v>77</v>
      </c>
      <c r="BE127" s="102">
        <f>IF(N127="základná",J127,0)</f>
        <v>0</v>
      </c>
      <c r="BF127" s="102">
        <f>IF(N127="znížená",J127,0)</f>
        <v>0</v>
      </c>
      <c r="BG127" s="102">
        <f>IF(N127="zákl. prenesená",J127,0)</f>
        <v>0</v>
      </c>
      <c r="BH127" s="102">
        <f>IF(N127="zníž. prenesená",J127,0)</f>
        <v>0</v>
      </c>
      <c r="BI127" s="102">
        <f>IF(N127="nulová",J127,0)</f>
        <v>0</v>
      </c>
      <c r="BJ127" s="10" t="s">
        <v>82</v>
      </c>
      <c r="BK127" s="102">
        <f>ROUND(I127*H127,2)</f>
        <v>0</v>
      </c>
      <c r="BL127" s="10" t="s">
        <v>81</v>
      </c>
      <c r="BM127" s="101" t="s">
        <v>329</v>
      </c>
    </row>
    <row r="128" spans="2:65" s="7" customFormat="1" x14ac:dyDescent="0.2">
      <c r="B128" s="103"/>
      <c r="D128" s="104" t="s">
        <v>83</v>
      </c>
      <c r="E128" s="105" t="s">
        <v>0</v>
      </c>
      <c r="F128" s="106" t="s">
        <v>91</v>
      </c>
      <c r="H128" s="105" t="s">
        <v>0</v>
      </c>
      <c r="I128" s="107"/>
      <c r="L128" s="103"/>
      <c r="M128" s="108"/>
      <c r="T128" s="109"/>
      <c r="AT128" s="105" t="s">
        <v>83</v>
      </c>
      <c r="AU128" s="105" t="s">
        <v>82</v>
      </c>
      <c r="AV128" s="7" t="s">
        <v>46</v>
      </c>
      <c r="AW128" s="7" t="s">
        <v>18</v>
      </c>
      <c r="AX128" s="7" t="s">
        <v>45</v>
      </c>
      <c r="AY128" s="105" t="s">
        <v>77</v>
      </c>
    </row>
    <row r="129" spans="2:65" s="7" customFormat="1" x14ac:dyDescent="0.2">
      <c r="B129" s="103"/>
      <c r="D129" s="104" t="s">
        <v>83</v>
      </c>
      <c r="E129" s="105" t="s">
        <v>0</v>
      </c>
      <c r="F129" s="106" t="s">
        <v>330</v>
      </c>
      <c r="H129" s="105" t="s">
        <v>0</v>
      </c>
      <c r="I129" s="107"/>
      <c r="L129" s="103"/>
      <c r="M129" s="108"/>
      <c r="T129" s="109"/>
      <c r="AT129" s="105" t="s">
        <v>83</v>
      </c>
      <c r="AU129" s="105" t="s">
        <v>82</v>
      </c>
      <c r="AV129" s="7" t="s">
        <v>46</v>
      </c>
      <c r="AW129" s="7" t="s">
        <v>18</v>
      </c>
      <c r="AX129" s="7" t="s">
        <v>45</v>
      </c>
      <c r="AY129" s="105" t="s">
        <v>77</v>
      </c>
    </row>
    <row r="130" spans="2:65" s="8" customFormat="1" x14ac:dyDescent="0.2">
      <c r="B130" s="110"/>
      <c r="D130" s="104" t="s">
        <v>83</v>
      </c>
      <c r="E130" s="111" t="s">
        <v>0</v>
      </c>
      <c r="F130" s="112" t="s">
        <v>331</v>
      </c>
      <c r="H130" s="113">
        <v>344.755</v>
      </c>
      <c r="I130" s="114"/>
      <c r="L130" s="110"/>
      <c r="M130" s="115"/>
      <c r="T130" s="116"/>
      <c r="AT130" s="111" t="s">
        <v>83</v>
      </c>
      <c r="AU130" s="111" t="s">
        <v>82</v>
      </c>
      <c r="AV130" s="8" t="s">
        <v>82</v>
      </c>
      <c r="AW130" s="8" t="s">
        <v>18</v>
      </c>
      <c r="AX130" s="8" t="s">
        <v>45</v>
      </c>
      <c r="AY130" s="111" t="s">
        <v>77</v>
      </c>
    </row>
    <row r="131" spans="2:65" s="7" customFormat="1" x14ac:dyDescent="0.2">
      <c r="B131" s="103"/>
      <c r="D131" s="104" t="s">
        <v>83</v>
      </c>
      <c r="E131" s="105" t="s">
        <v>0</v>
      </c>
      <c r="F131" s="106" t="s">
        <v>332</v>
      </c>
      <c r="H131" s="105" t="s">
        <v>0</v>
      </c>
      <c r="I131" s="107"/>
      <c r="L131" s="103"/>
      <c r="M131" s="108"/>
      <c r="T131" s="109"/>
      <c r="AT131" s="105" t="s">
        <v>83</v>
      </c>
      <c r="AU131" s="105" t="s">
        <v>82</v>
      </c>
      <c r="AV131" s="7" t="s">
        <v>46</v>
      </c>
      <c r="AW131" s="7" t="s">
        <v>18</v>
      </c>
      <c r="AX131" s="7" t="s">
        <v>45</v>
      </c>
      <c r="AY131" s="105" t="s">
        <v>77</v>
      </c>
    </row>
    <row r="132" spans="2:65" s="8" customFormat="1" x14ac:dyDescent="0.2">
      <c r="B132" s="110"/>
      <c r="D132" s="104" t="s">
        <v>83</v>
      </c>
      <c r="E132" s="111" t="s">
        <v>0</v>
      </c>
      <c r="F132" s="112" t="s">
        <v>333</v>
      </c>
      <c r="H132" s="113">
        <v>182.24</v>
      </c>
      <c r="I132" s="114"/>
      <c r="L132" s="110"/>
      <c r="M132" s="115"/>
      <c r="T132" s="116"/>
      <c r="AT132" s="111" t="s">
        <v>83</v>
      </c>
      <c r="AU132" s="111" t="s">
        <v>82</v>
      </c>
      <c r="AV132" s="8" t="s">
        <v>82</v>
      </c>
      <c r="AW132" s="8" t="s">
        <v>18</v>
      </c>
      <c r="AX132" s="8" t="s">
        <v>45</v>
      </c>
      <c r="AY132" s="111" t="s">
        <v>77</v>
      </c>
    </row>
    <row r="133" spans="2:65" s="7" customFormat="1" x14ac:dyDescent="0.2">
      <c r="B133" s="103"/>
      <c r="D133" s="104" t="s">
        <v>83</v>
      </c>
      <c r="E133" s="105" t="s">
        <v>0</v>
      </c>
      <c r="F133" s="106" t="s">
        <v>84</v>
      </c>
      <c r="H133" s="105" t="s">
        <v>0</v>
      </c>
      <c r="I133" s="107"/>
      <c r="L133" s="103"/>
      <c r="M133" s="108"/>
      <c r="T133" s="109"/>
      <c r="AT133" s="105" t="s">
        <v>83</v>
      </c>
      <c r="AU133" s="105" t="s">
        <v>82</v>
      </c>
      <c r="AV133" s="7" t="s">
        <v>46</v>
      </c>
      <c r="AW133" s="7" t="s">
        <v>18</v>
      </c>
      <c r="AX133" s="7" t="s">
        <v>45</v>
      </c>
      <c r="AY133" s="105" t="s">
        <v>77</v>
      </c>
    </row>
    <row r="134" spans="2:65" s="8" customFormat="1" x14ac:dyDescent="0.2">
      <c r="B134" s="110"/>
      <c r="D134" s="104" t="s">
        <v>83</v>
      </c>
      <c r="E134" s="111" t="s">
        <v>0</v>
      </c>
      <c r="F134" s="112" t="s">
        <v>334</v>
      </c>
      <c r="H134" s="113">
        <v>353.62</v>
      </c>
      <c r="I134" s="114"/>
      <c r="L134" s="110"/>
      <c r="M134" s="115"/>
      <c r="T134" s="116"/>
      <c r="AT134" s="111" t="s">
        <v>83</v>
      </c>
      <c r="AU134" s="111" t="s">
        <v>82</v>
      </c>
      <c r="AV134" s="8" t="s">
        <v>82</v>
      </c>
      <c r="AW134" s="8" t="s">
        <v>18</v>
      </c>
      <c r="AX134" s="8" t="s">
        <v>45</v>
      </c>
      <c r="AY134" s="111" t="s">
        <v>77</v>
      </c>
    </row>
    <row r="135" spans="2:65" s="7" customFormat="1" x14ac:dyDescent="0.2">
      <c r="B135" s="103"/>
      <c r="D135" s="104" t="s">
        <v>83</v>
      </c>
      <c r="E135" s="105" t="s">
        <v>0</v>
      </c>
      <c r="F135" s="106" t="s">
        <v>335</v>
      </c>
      <c r="H135" s="105" t="s">
        <v>0</v>
      </c>
      <c r="I135" s="107"/>
      <c r="L135" s="103"/>
      <c r="M135" s="108"/>
      <c r="T135" s="109"/>
      <c r="AT135" s="105" t="s">
        <v>83</v>
      </c>
      <c r="AU135" s="105" t="s">
        <v>82</v>
      </c>
      <c r="AV135" s="7" t="s">
        <v>46</v>
      </c>
      <c r="AW135" s="7" t="s">
        <v>18</v>
      </c>
      <c r="AX135" s="7" t="s">
        <v>45</v>
      </c>
      <c r="AY135" s="105" t="s">
        <v>77</v>
      </c>
    </row>
    <row r="136" spans="2:65" s="8" customFormat="1" x14ac:dyDescent="0.2">
      <c r="B136" s="110"/>
      <c r="D136" s="104" t="s">
        <v>83</v>
      </c>
      <c r="E136" s="111" t="s">
        <v>0</v>
      </c>
      <c r="F136" s="112" t="s">
        <v>336</v>
      </c>
      <c r="H136" s="113">
        <v>12</v>
      </c>
      <c r="I136" s="114"/>
      <c r="L136" s="110"/>
      <c r="M136" s="115"/>
      <c r="T136" s="116"/>
      <c r="AT136" s="111" t="s">
        <v>83</v>
      </c>
      <c r="AU136" s="111" t="s">
        <v>82</v>
      </c>
      <c r="AV136" s="8" t="s">
        <v>82</v>
      </c>
      <c r="AW136" s="8" t="s">
        <v>18</v>
      </c>
      <c r="AX136" s="8" t="s">
        <v>45</v>
      </c>
      <c r="AY136" s="111" t="s">
        <v>77</v>
      </c>
    </row>
    <row r="137" spans="2:65" s="9" customFormat="1" x14ac:dyDescent="0.2">
      <c r="B137" s="117"/>
      <c r="D137" s="104" t="s">
        <v>83</v>
      </c>
      <c r="E137" s="118" t="s">
        <v>0</v>
      </c>
      <c r="F137" s="119" t="s">
        <v>85</v>
      </c>
      <c r="H137" s="120">
        <v>892.61500000000001</v>
      </c>
      <c r="I137" s="121"/>
      <c r="L137" s="117"/>
      <c r="M137" s="122"/>
      <c r="T137" s="123"/>
      <c r="AT137" s="118" t="s">
        <v>83</v>
      </c>
      <c r="AU137" s="118" t="s">
        <v>82</v>
      </c>
      <c r="AV137" s="9" t="s">
        <v>81</v>
      </c>
      <c r="AW137" s="9" t="s">
        <v>18</v>
      </c>
      <c r="AX137" s="9" t="s">
        <v>46</v>
      </c>
      <c r="AY137" s="118" t="s">
        <v>77</v>
      </c>
    </row>
    <row r="138" spans="2:65" s="1" customFormat="1" ht="21.75" customHeight="1" x14ac:dyDescent="0.2">
      <c r="B138" s="88"/>
      <c r="C138" s="89" t="s">
        <v>337</v>
      </c>
      <c r="D138" s="89" t="s">
        <v>79</v>
      </c>
      <c r="E138" s="90" t="s">
        <v>94</v>
      </c>
      <c r="F138" s="91" t="s">
        <v>95</v>
      </c>
      <c r="G138" s="92" t="s">
        <v>93</v>
      </c>
      <c r="H138" s="93">
        <v>496.16</v>
      </c>
      <c r="I138" s="94"/>
      <c r="J138" s="95">
        <f>ROUND(I138*H138,2)</f>
        <v>0</v>
      </c>
      <c r="K138" s="96"/>
      <c r="L138" s="19"/>
      <c r="M138" s="97" t="s">
        <v>0</v>
      </c>
      <c r="N138" s="98" t="s">
        <v>28</v>
      </c>
      <c r="P138" s="99">
        <f>O138*H138</f>
        <v>0</v>
      </c>
      <c r="Q138" s="99">
        <v>0</v>
      </c>
      <c r="R138" s="99">
        <f>Q138*H138</f>
        <v>0</v>
      </c>
      <c r="S138" s="99">
        <v>0</v>
      </c>
      <c r="T138" s="100">
        <f>S138*H138</f>
        <v>0</v>
      </c>
      <c r="AR138" s="101" t="s">
        <v>81</v>
      </c>
      <c r="AT138" s="101" t="s">
        <v>79</v>
      </c>
      <c r="AU138" s="101" t="s">
        <v>82</v>
      </c>
      <c r="AY138" s="10" t="s">
        <v>77</v>
      </c>
      <c r="BE138" s="102">
        <f>IF(N138="základná",J138,0)</f>
        <v>0</v>
      </c>
      <c r="BF138" s="102">
        <f>IF(N138="znížená",J138,0)</f>
        <v>0</v>
      </c>
      <c r="BG138" s="102">
        <f>IF(N138="zákl. prenesená",J138,0)</f>
        <v>0</v>
      </c>
      <c r="BH138" s="102">
        <f>IF(N138="zníž. prenesená",J138,0)</f>
        <v>0</v>
      </c>
      <c r="BI138" s="102">
        <f>IF(N138="nulová",J138,0)</f>
        <v>0</v>
      </c>
      <c r="BJ138" s="10" t="s">
        <v>82</v>
      </c>
      <c r="BK138" s="102">
        <f>ROUND(I138*H138,2)</f>
        <v>0</v>
      </c>
      <c r="BL138" s="10" t="s">
        <v>81</v>
      </c>
      <c r="BM138" s="101" t="s">
        <v>338</v>
      </c>
    </row>
    <row r="139" spans="2:65" s="7" customFormat="1" x14ac:dyDescent="0.2">
      <c r="B139" s="103"/>
      <c r="D139" s="104" t="s">
        <v>83</v>
      </c>
      <c r="E139" s="105" t="s">
        <v>0</v>
      </c>
      <c r="F139" s="106" t="s">
        <v>96</v>
      </c>
      <c r="H139" s="105" t="s">
        <v>0</v>
      </c>
      <c r="I139" s="107"/>
      <c r="L139" s="103"/>
      <c r="M139" s="108"/>
      <c r="T139" s="109"/>
      <c r="AT139" s="105" t="s">
        <v>83</v>
      </c>
      <c r="AU139" s="105" t="s">
        <v>82</v>
      </c>
      <c r="AV139" s="7" t="s">
        <v>46</v>
      </c>
      <c r="AW139" s="7" t="s">
        <v>18</v>
      </c>
      <c r="AX139" s="7" t="s">
        <v>45</v>
      </c>
      <c r="AY139" s="105" t="s">
        <v>77</v>
      </c>
    </row>
    <row r="140" spans="2:65" s="7" customFormat="1" x14ac:dyDescent="0.2">
      <c r="B140" s="103"/>
      <c r="D140" s="104" t="s">
        <v>83</v>
      </c>
      <c r="E140" s="105" t="s">
        <v>0</v>
      </c>
      <c r="F140" s="106" t="s">
        <v>84</v>
      </c>
      <c r="H140" s="105" t="s">
        <v>0</v>
      </c>
      <c r="I140" s="107"/>
      <c r="L140" s="103"/>
      <c r="M140" s="108"/>
      <c r="T140" s="109"/>
      <c r="AT140" s="105" t="s">
        <v>83</v>
      </c>
      <c r="AU140" s="105" t="s">
        <v>82</v>
      </c>
      <c r="AV140" s="7" t="s">
        <v>46</v>
      </c>
      <c r="AW140" s="7" t="s">
        <v>18</v>
      </c>
      <c r="AX140" s="7" t="s">
        <v>45</v>
      </c>
      <c r="AY140" s="105" t="s">
        <v>77</v>
      </c>
    </row>
    <row r="141" spans="2:65" s="7" customFormat="1" x14ac:dyDescent="0.2">
      <c r="B141" s="103"/>
      <c r="D141" s="104" t="s">
        <v>83</v>
      </c>
      <c r="E141" s="105" t="s">
        <v>0</v>
      </c>
      <c r="F141" s="106" t="s">
        <v>339</v>
      </c>
      <c r="H141" s="105" t="s">
        <v>0</v>
      </c>
      <c r="I141" s="107"/>
      <c r="L141" s="103"/>
      <c r="M141" s="108"/>
      <c r="T141" s="109"/>
      <c r="AT141" s="105" t="s">
        <v>83</v>
      </c>
      <c r="AU141" s="105" t="s">
        <v>82</v>
      </c>
      <c r="AV141" s="7" t="s">
        <v>46</v>
      </c>
      <c r="AW141" s="7" t="s">
        <v>18</v>
      </c>
      <c r="AX141" s="7" t="s">
        <v>45</v>
      </c>
      <c r="AY141" s="105" t="s">
        <v>77</v>
      </c>
    </row>
    <row r="142" spans="2:65" s="8" customFormat="1" x14ac:dyDescent="0.2">
      <c r="B142" s="110"/>
      <c r="D142" s="104" t="s">
        <v>83</v>
      </c>
      <c r="E142" s="111" t="s">
        <v>0</v>
      </c>
      <c r="F142" s="112" t="s">
        <v>340</v>
      </c>
      <c r="H142" s="113">
        <v>27.367999999999999</v>
      </c>
      <c r="I142" s="114"/>
      <c r="L142" s="110"/>
      <c r="M142" s="115"/>
      <c r="T142" s="116"/>
      <c r="AT142" s="111" t="s">
        <v>83</v>
      </c>
      <c r="AU142" s="111" t="s">
        <v>82</v>
      </c>
      <c r="AV142" s="8" t="s">
        <v>82</v>
      </c>
      <c r="AW142" s="8" t="s">
        <v>18</v>
      </c>
      <c r="AX142" s="8" t="s">
        <v>45</v>
      </c>
      <c r="AY142" s="111" t="s">
        <v>77</v>
      </c>
    </row>
    <row r="143" spans="2:65" s="7" customFormat="1" x14ac:dyDescent="0.2">
      <c r="B143" s="103"/>
      <c r="D143" s="104" t="s">
        <v>83</v>
      </c>
      <c r="E143" s="105" t="s">
        <v>0</v>
      </c>
      <c r="F143" s="106" t="s">
        <v>341</v>
      </c>
      <c r="H143" s="105" t="s">
        <v>0</v>
      </c>
      <c r="I143" s="107"/>
      <c r="L143" s="103"/>
      <c r="M143" s="108"/>
      <c r="T143" s="109"/>
      <c r="AT143" s="105" t="s">
        <v>83</v>
      </c>
      <c r="AU143" s="105" t="s">
        <v>82</v>
      </c>
      <c r="AV143" s="7" t="s">
        <v>46</v>
      </c>
      <c r="AW143" s="7" t="s">
        <v>18</v>
      </c>
      <c r="AX143" s="7" t="s">
        <v>45</v>
      </c>
      <c r="AY143" s="105" t="s">
        <v>77</v>
      </c>
    </row>
    <row r="144" spans="2:65" s="8" customFormat="1" x14ac:dyDescent="0.2">
      <c r="B144" s="110"/>
      <c r="D144" s="104" t="s">
        <v>83</v>
      </c>
      <c r="E144" s="111" t="s">
        <v>0</v>
      </c>
      <c r="F144" s="112" t="s">
        <v>342</v>
      </c>
      <c r="H144" s="113">
        <v>17.553999999999998</v>
      </c>
      <c r="I144" s="114"/>
      <c r="L144" s="110"/>
      <c r="M144" s="115"/>
      <c r="T144" s="116"/>
      <c r="AT144" s="111" t="s">
        <v>83</v>
      </c>
      <c r="AU144" s="111" t="s">
        <v>82</v>
      </c>
      <c r="AV144" s="8" t="s">
        <v>82</v>
      </c>
      <c r="AW144" s="8" t="s">
        <v>18</v>
      </c>
      <c r="AX144" s="8" t="s">
        <v>45</v>
      </c>
      <c r="AY144" s="111" t="s">
        <v>77</v>
      </c>
    </row>
    <row r="145" spans="2:51" s="7" customFormat="1" x14ac:dyDescent="0.2">
      <c r="B145" s="103"/>
      <c r="D145" s="104" t="s">
        <v>83</v>
      </c>
      <c r="E145" s="105" t="s">
        <v>0</v>
      </c>
      <c r="F145" s="106" t="s">
        <v>343</v>
      </c>
      <c r="H145" s="105" t="s">
        <v>0</v>
      </c>
      <c r="I145" s="107"/>
      <c r="L145" s="103"/>
      <c r="M145" s="108"/>
      <c r="T145" s="109"/>
      <c r="AT145" s="105" t="s">
        <v>83</v>
      </c>
      <c r="AU145" s="105" t="s">
        <v>82</v>
      </c>
      <c r="AV145" s="7" t="s">
        <v>46</v>
      </c>
      <c r="AW145" s="7" t="s">
        <v>18</v>
      </c>
      <c r="AX145" s="7" t="s">
        <v>45</v>
      </c>
      <c r="AY145" s="105" t="s">
        <v>77</v>
      </c>
    </row>
    <row r="146" spans="2:51" s="8" customFormat="1" x14ac:dyDescent="0.2">
      <c r="B146" s="110"/>
      <c r="D146" s="104" t="s">
        <v>83</v>
      </c>
      <c r="E146" s="111" t="s">
        <v>0</v>
      </c>
      <c r="F146" s="112" t="s">
        <v>344</v>
      </c>
      <c r="H146" s="113">
        <v>8.1790000000000003</v>
      </c>
      <c r="I146" s="114"/>
      <c r="L146" s="110"/>
      <c r="M146" s="115"/>
      <c r="T146" s="116"/>
      <c r="AT146" s="111" t="s">
        <v>83</v>
      </c>
      <c r="AU146" s="111" t="s">
        <v>82</v>
      </c>
      <c r="AV146" s="8" t="s">
        <v>82</v>
      </c>
      <c r="AW146" s="8" t="s">
        <v>18</v>
      </c>
      <c r="AX146" s="8" t="s">
        <v>45</v>
      </c>
      <c r="AY146" s="111" t="s">
        <v>77</v>
      </c>
    </row>
    <row r="147" spans="2:51" s="7" customFormat="1" x14ac:dyDescent="0.2">
      <c r="B147" s="103"/>
      <c r="D147" s="104" t="s">
        <v>83</v>
      </c>
      <c r="E147" s="105" t="s">
        <v>0</v>
      </c>
      <c r="F147" s="106" t="s">
        <v>345</v>
      </c>
      <c r="H147" s="105" t="s">
        <v>0</v>
      </c>
      <c r="I147" s="107"/>
      <c r="L147" s="103"/>
      <c r="M147" s="108"/>
      <c r="T147" s="109"/>
      <c r="AT147" s="105" t="s">
        <v>83</v>
      </c>
      <c r="AU147" s="105" t="s">
        <v>82</v>
      </c>
      <c r="AV147" s="7" t="s">
        <v>46</v>
      </c>
      <c r="AW147" s="7" t="s">
        <v>18</v>
      </c>
      <c r="AX147" s="7" t="s">
        <v>45</v>
      </c>
      <c r="AY147" s="105" t="s">
        <v>77</v>
      </c>
    </row>
    <row r="148" spans="2:51" s="8" customFormat="1" x14ac:dyDescent="0.2">
      <c r="B148" s="110"/>
      <c r="D148" s="104" t="s">
        <v>83</v>
      </c>
      <c r="E148" s="111" t="s">
        <v>0</v>
      </c>
      <c r="F148" s="112" t="s">
        <v>346</v>
      </c>
      <c r="H148" s="113">
        <v>10.286</v>
      </c>
      <c r="I148" s="114"/>
      <c r="L148" s="110"/>
      <c r="M148" s="115"/>
      <c r="T148" s="116"/>
      <c r="AT148" s="111" t="s">
        <v>83</v>
      </c>
      <c r="AU148" s="111" t="s">
        <v>82</v>
      </c>
      <c r="AV148" s="8" t="s">
        <v>82</v>
      </c>
      <c r="AW148" s="8" t="s">
        <v>18</v>
      </c>
      <c r="AX148" s="8" t="s">
        <v>45</v>
      </c>
      <c r="AY148" s="111" t="s">
        <v>77</v>
      </c>
    </row>
    <row r="149" spans="2:51" s="7" customFormat="1" x14ac:dyDescent="0.2">
      <c r="B149" s="103"/>
      <c r="D149" s="104" t="s">
        <v>83</v>
      </c>
      <c r="E149" s="105" t="s">
        <v>0</v>
      </c>
      <c r="F149" s="106" t="s">
        <v>347</v>
      </c>
      <c r="H149" s="105" t="s">
        <v>0</v>
      </c>
      <c r="I149" s="107"/>
      <c r="L149" s="103"/>
      <c r="M149" s="108"/>
      <c r="T149" s="109"/>
      <c r="AT149" s="105" t="s">
        <v>83</v>
      </c>
      <c r="AU149" s="105" t="s">
        <v>82</v>
      </c>
      <c r="AV149" s="7" t="s">
        <v>46</v>
      </c>
      <c r="AW149" s="7" t="s">
        <v>18</v>
      </c>
      <c r="AX149" s="7" t="s">
        <v>45</v>
      </c>
      <c r="AY149" s="105" t="s">
        <v>77</v>
      </c>
    </row>
    <row r="150" spans="2:51" s="8" customFormat="1" x14ac:dyDescent="0.2">
      <c r="B150" s="110"/>
      <c r="D150" s="104" t="s">
        <v>83</v>
      </c>
      <c r="E150" s="111" t="s">
        <v>0</v>
      </c>
      <c r="F150" s="112" t="s">
        <v>348</v>
      </c>
      <c r="H150" s="113">
        <v>12.45</v>
      </c>
      <c r="I150" s="114"/>
      <c r="L150" s="110"/>
      <c r="M150" s="115"/>
      <c r="T150" s="116"/>
      <c r="AT150" s="111" t="s">
        <v>83</v>
      </c>
      <c r="AU150" s="111" t="s">
        <v>82</v>
      </c>
      <c r="AV150" s="8" t="s">
        <v>82</v>
      </c>
      <c r="AW150" s="8" t="s">
        <v>18</v>
      </c>
      <c r="AX150" s="8" t="s">
        <v>45</v>
      </c>
      <c r="AY150" s="111" t="s">
        <v>77</v>
      </c>
    </row>
    <row r="151" spans="2:51" s="7" customFormat="1" x14ac:dyDescent="0.2">
      <c r="B151" s="103"/>
      <c r="D151" s="104" t="s">
        <v>83</v>
      </c>
      <c r="E151" s="105" t="s">
        <v>0</v>
      </c>
      <c r="F151" s="106" t="s">
        <v>349</v>
      </c>
      <c r="H151" s="105" t="s">
        <v>0</v>
      </c>
      <c r="I151" s="107"/>
      <c r="L151" s="103"/>
      <c r="M151" s="108"/>
      <c r="T151" s="109"/>
      <c r="AT151" s="105" t="s">
        <v>83</v>
      </c>
      <c r="AU151" s="105" t="s">
        <v>82</v>
      </c>
      <c r="AV151" s="7" t="s">
        <v>46</v>
      </c>
      <c r="AW151" s="7" t="s">
        <v>18</v>
      </c>
      <c r="AX151" s="7" t="s">
        <v>45</v>
      </c>
      <c r="AY151" s="105" t="s">
        <v>77</v>
      </c>
    </row>
    <row r="152" spans="2:51" s="8" customFormat="1" x14ac:dyDescent="0.2">
      <c r="B152" s="110"/>
      <c r="D152" s="104" t="s">
        <v>83</v>
      </c>
      <c r="E152" s="111" t="s">
        <v>0</v>
      </c>
      <c r="F152" s="112" t="s">
        <v>350</v>
      </c>
      <c r="H152" s="113">
        <v>12.728</v>
      </c>
      <c r="I152" s="114"/>
      <c r="L152" s="110"/>
      <c r="M152" s="115"/>
      <c r="T152" s="116"/>
      <c r="AT152" s="111" t="s">
        <v>83</v>
      </c>
      <c r="AU152" s="111" t="s">
        <v>82</v>
      </c>
      <c r="AV152" s="8" t="s">
        <v>82</v>
      </c>
      <c r="AW152" s="8" t="s">
        <v>18</v>
      </c>
      <c r="AX152" s="8" t="s">
        <v>45</v>
      </c>
      <c r="AY152" s="111" t="s">
        <v>77</v>
      </c>
    </row>
    <row r="153" spans="2:51" s="7" customFormat="1" x14ac:dyDescent="0.2">
      <c r="B153" s="103"/>
      <c r="D153" s="104" t="s">
        <v>83</v>
      </c>
      <c r="E153" s="105" t="s">
        <v>0</v>
      </c>
      <c r="F153" s="106" t="s">
        <v>351</v>
      </c>
      <c r="H153" s="105" t="s">
        <v>0</v>
      </c>
      <c r="I153" s="107"/>
      <c r="L153" s="103"/>
      <c r="M153" s="108"/>
      <c r="T153" s="109"/>
      <c r="AT153" s="105" t="s">
        <v>83</v>
      </c>
      <c r="AU153" s="105" t="s">
        <v>82</v>
      </c>
      <c r="AV153" s="7" t="s">
        <v>46</v>
      </c>
      <c r="AW153" s="7" t="s">
        <v>18</v>
      </c>
      <c r="AX153" s="7" t="s">
        <v>45</v>
      </c>
      <c r="AY153" s="105" t="s">
        <v>77</v>
      </c>
    </row>
    <row r="154" spans="2:51" s="8" customFormat="1" x14ac:dyDescent="0.2">
      <c r="B154" s="110"/>
      <c r="D154" s="104" t="s">
        <v>83</v>
      </c>
      <c r="E154" s="111" t="s">
        <v>0</v>
      </c>
      <c r="F154" s="112" t="s">
        <v>352</v>
      </c>
      <c r="H154" s="113">
        <v>15.342000000000001</v>
      </c>
      <c r="I154" s="114"/>
      <c r="L154" s="110"/>
      <c r="M154" s="115"/>
      <c r="T154" s="116"/>
      <c r="AT154" s="111" t="s">
        <v>83</v>
      </c>
      <c r="AU154" s="111" t="s">
        <v>82</v>
      </c>
      <c r="AV154" s="8" t="s">
        <v>82</v>
      </c>
      <c r="AW154" s="8" t="s">
        <v>18</v>
      </c>
      <c r="AX154" s="8" t="s">
        <v>45</v>
      </c>
      <c r="AY154" s="111" t="s">
        <v>77</v>
      </c>
    </row>
    <row r="155" spans="2:51" s="7" customFormat="1" x14ac:dyDescent="0.2">
      <c r="B155" s="103"/>
      <c r="D155" s="104" t="s">
        <v>83</v>
      </c>
      <c r="E155" s="105" t="s">
        <v>0</v>
      </c>
      <c r="F155" s="106" t="s">
        <v>353</v>
      </c>
      <c r="H155" s="105" t="s">
        <v>0</v>
      </c>
      <c r="I155" s="107"/>
      <c r="L155" s="103"/>
      <c r="M155" s="108"/>
      <c r="T155" s="109"/>
      <c r="AT155" s="105" t="s">
        <v>83</v>
      </c>
      <c r="AU155" s="105" t="s">
        <v>82</v>
      </c>
      <c r="AV155" s="7" t="s">
        <v>46</v>
      </c>
      <c r="AW155" s="7" t="s">
        <v>18</v>
      </c>
      <c r="AX155" s="7" t="s">
        <v>45</v>
      </c>
      <c r="AY155" s="105" t="s">
        <v>77</v>
      </c>
    </row>
    <row r="156" spans="2:51" s="8" customFormat="1" x14ac:dyDescent="0.2">
      <c r="B156" s="110"/>
      <c r="D156" s="104" t="s">
        <v>83</v>
      </c>
      <c r="E156" s="111" t="s">
        <v>0</v>
      </c>
      <c r="F156" s="112" t="s">
        <v>354</v>
      </c>
      <c r="H156" s="113">
        <v>20.866</v>
      </c>
      <c r="I156" s="114"/>
      <c r="L156" s="110"/>
      <c r="M156" s="115"/>
      <c r="T156" s="116"/>
      <c r="AT156" s="111" t="s">
        <v>83</v>
      </c>
      <c r="AU156" s="111" t="s">
        <v>82</v>
      </c>
      <c r="AV156" s="8" t="s">
        <v>82</v>
      </c>
      <c r="AW156" s="8" t="s">
        <v>18</v>
      </c>
      <c r="AX156" s="8" t="s">
        <v>45</v>
      </c>
      <c r="AY156" s="111" t="s">
        <v>77</v>
      </c>
    </row>
    <row r="157" spans="2:51" s="7" customFormat="1" x14ac:dyDescent="0.2">
      <c r="B157" s="103"/>
      <c r="D157" s="104" t="s">
        <v>83</v>
      </c>
      <c r="E157" s="105" t="s">
        <v>0</v>
      </c>
      <c r="F157" s="106" t="s">
        <v>355</v>
      </c>
      <c r="H157" s="105" t="s">
        <v>0</v>
      </c>
      <c r="I157" s="107"/>
      <c r="L157" s="103"/>
      <c r="M157" s="108"/>
      <c r="T157" s="109"/>
      <c r="AT157" s="105" t="s">
        <v>83</v>
      </c>
      <c r="AU157" s="105" t="s">
        <v>82</v>
      </c>
      <c r="AV157" s="7" t="s">
        <v>46</v>
      </c>
      <c r="AW157" s="7" t="s">
        <v>18</v>
      </c>
      <c r="AX157" s="7" t="s">
        <v>45</v>
      </c>
      <c r="AY157" s="105" t="s">
        <v>77</v>
      </c>
    </row>
    <row r="158" spans="2:51" s="8" customFormat="1" x14ac:dyDescent="0.2">
      <c r="B158" s="110"/>
      <c r="D158" s="104" t="s">
        <v>83</v>
      </c>
      <c r="E158" s="111" t="s">
        <v>0</v>
      </c>
      <c r="F158" s="112" t="s">
        <v>356</v>
      </c>
      <c r="H158" s="113">
        <v>3.5779999999999998</v>
      </c>
      <c r="I158" s="114"/>
      <c r="L158" s="110"/>
      <c r="M158" s="115"/>
      <c r="T158" s="116"/>
      <c r="AT158" s="111" t="s">
        <v>83</v>
      </c>
      <c r="AU158" s="111" t="s">
        <v>82</v>
      </c>
      <c r="AV158" s="8" t="s">
        <v>82</v>
      </c>
      <c r="AW158" s="8" t="s">
        <v>18</v>
      </c>
      <c r="AX158" s="8" t="s">
        <v>45</v>
      </c>
      <c r="AY158" s="111" t="s">
        <v>77</v>
      </c>
    </row>
    <row r="159" spans="2:51" s="7" customFormat="1" x14ac:dyDescent="0.2">
      <c r="B159" s="103"/>
      <c r="D159" s="104" t="s">
        <v>83</v>
      </c>
      <c r="E159" s="105" t="s">
        <v>0</v>
      </c>
      <c r="F159" s="106" t="s">
        <v>357</v>
      </c>
      <c r="H159" s="105" t="s">
        <v>0</v>
      </c>
      <c r="I159" s="107"/>
      <c r="L159" s="103"/>
      <c r="M159" s="108"/>
      <c r="T159" s="109"/>
      <c r="AT159" s="105" t="s">
        <v>83</v>
      </c>
      <c r="AU159" s="105" t="s">
        <v>82</v>
      </c>
      <c r="AV159" s="7" t="s">
        <v>46</v>
      </c>
      <c r="AW159" s="7" t="s">
        <v>18</v>
      </c>
      <c r="AX159" s="7" t="s">
        <v>45</v>
      </c>
      <c r="AY159" s="105" t="s">
        <v>77</v>
      </c>
    </row>
    <row r="160" spans="2:51" s="8" customFormat="1" x14ac:dyDescent="0.2">
      <c r="B160" s="110"/>
      <c r="D160" s="104" t="s">
        <v>83</v>
      </c>
      <c r="E160" s="111" t="s">
        <v>0</v>
      </c>
      <c r="F160" s="112" t="s">
        <v>358</v>
      </c>
      <c r="H160" s="113">
        <v>0</v>
      </c>
      <c r="I160" s="114"/>
      <c r="L160" s="110"/>
      <c r="M160" s="115"/>
      <c r="T160" s="116"/>
      <c r="AT160" s="111" t="s">
        <v>83</v>
      </c>
      <c r="AU160" s="111" t="s">
        <v>82</v>
      </c>
      <c r="AV160" s="8" t="s">
        <v>82</v>
      </c>
      <c r="AW160" s="8" t="s">
        <v>18</v>
      </c>
      <c r="AX160" s="8" t="s">
        <v>45</v>
      </c>
      <c r="AY160" s="111" t="s">
        <v>77</v>
      </c>
    </row>
    <row r="161" spans="2:51" s="7" customFormat="1" x14ac:dyDescent="0.2">
      <c r="B161" s="103"/>
      <c r="D161" s="104" t="s">
        <v>83</v>
      </c>
      <c r="E161" s="105" t="s">
        <v>0</v>
      </c>
      <c r="F161" s="106" t="s">
        <v>359</v>
      </c>
      <c r="H161" s="105" t="s">
        <v>0</v>
      </c>
      <c r="I161" s="107"/>
      <c r="L161" s="103"/>
      <c r="M161" s="108"/>
      <c r="T161" s="109"/>
      <c r="AT161" s="105" t="s">
        <v>83</v>
      </c>
      <c r="AU161" s="105" t="s">
        <v>82</v>
      </c>
      <c r="AV161" s="7" t="s">
        <v>46</v>
      </c>
      <c r="AW161" s="7" t="s">
        <v>18</v>
      </c>
      <c r="AX161" s="7" t="s">
        <v>45</v>
      </c>
      <c r="AY161" s="105" t="s">
        <v>77</v>
      </c>
    </row>
    <row r="162" spans="2:51" s="8" customFormat="1" x14ac:dyDescent="0.2">
      <c r="B162" s="110"/>
      <c r="D162" s="104" t="s">
        <v>83</v>
      </c>
      <c r="E162" s="111" t="s">
        <v>0</v>
      </c>
      <c r="F162" s="112" t="s">
        <v>360</v>
      </c>
      <c r="H162" s="113">
        <v>13.663</v>
      </c>
      <c r="I162" s="114"/>
      <c r="L162" s="110"/>
      <c r="M162" s="115"/>
      <c r="T162" s="116"/>
      <c r="AT162" s="111" t="s">
        <v>83</v>
      </c>
      <c r="AU162" s="111" t="s">
        <v>82</v>
      </c>
      <c r="AV162" s="8" t="s">
        <v>82</v>
      </c>
      <c r="AW162" s="8" t="s">
        <v>18</v>
      </c>
      <c r="AX162" s="8" t="s">
        <v>45</v>
      </c>
      <c r="AY162" s="111" t="s">
        <v>77</v>
      </c>
    </row>
    <row r="163" spans="2:51" s="7" customFormat="1" x14ac:dyDescent="0.2">
      <c r="B163" s="103"/>
      <c r="D163" s="104" t="s">
        <v>83</v>
      </c>
      <c r="E163" s="105" t="s">
        <v>0</v>
      </c>
      <c r="F163" s="106" t="s">
        <v>361</v>
      </c>
      <c r="H163" s="105" t="s">
        <v>0</v>
      </c>
      <c r="I163" s="107"/>
      <c r="L163" s="103"/>
      <c r="M163" s="108"/>
      <c r="T163" s="109"/>
      <c r="AT163" s="105" t="s">
        <v>83</v>
      </c>
      <c r="AU163" s="105" t="s">
        <v>82</v>
      </c>
      <c r="AV163" s="7" t="s">
        <v>46</v>
      </c>
      <c r="AW163" s="7" t="s">
        <v>18</v>
      </c>
      <c r="AX163" s="7" t="s">
        <v>45</v>
      </c>
      <c r="AY163" s="105" t="s">
        <v>77</v>
      </c>
    </row>
    <row r="164" spans="2:51" s="8" customFormat="1" x14ac:dyDescent="0.2">
      <c r="B164" s="110"/>
      <c r="D164" s="104" t="s">
        <v>83</v>
      </c>
      <c r="E164" s="111" t="s">
        <v>0</v>
      </c>
      <c r="F164" s="112" t="s">
        <v>362</v>
      </c>
      <c r="H164" s="113">
        <v>37.798999999999999</v>
      </c>
      <c r="I164" s="114"/>
      <c r="L164" s="110"/>
      <c r="M164" s="115"/>
      <c r="T164" s="116"/>
      <c r="AT164" s="111" t="s">
        <v>83</v>
      </c>
      <c r="AU164" s="111" t="s">
        <v>82</v>
      </c>
      <c r="AV164" s="8" t="s">
        <v>82</v>
      </c>
      <c r="AW164" s="8" t="s">
        <v>18</v>
      </c>
      <c r="AX164" s="8" t="s">
        <v>45</v>
      </c>
      <c r="AY164" s="111" t="s">
        <v>77</v>
      </c>
    </row>
    <row r="165" spans="2:51" s="7" customFormat="1" x14ac:dyDescent="0.2">
      <c r="B165" s="103"/>
      <c r="D165" s="104" t="s">
        <v>83</v>
      </c>
      <c r="E165" s="105" t="s">
        <v>0</v>
      </c>
      <c r="F165" s="106" t="s">
        <v>363</v>
      </c>
      <c r="H165" s="105" t="s">
        <v>0</v>
      </c>
      <c r="I165" s="107"/>
      <c r="L165" s="103"/>
      <c r="M165" s="108"/>
      <c r="T165" s="109"/>
      <c r="AT165" s="105" t="s">
        <v>83</v>
      </c>
      <c r="AU165" s="105" t="s">
        <v>82</v>
      </c>
      <c r="AV165" s="7" t="s">
        <v>46</v>
      </c>
      <c r="AW165" s="7" t="s">
        <v>18</v>
      </c>
      <c r="AX165" s="7" t="s">
        <v>45</v>
      </c>
      <c r="AY165" s="105" t="s">
        <v>77</v>
      </c>
    </row>
    <row r="166" spans="2:51" s="8" customFormat="1" x14ac:dyDescent="0.2">
      <c r="B166" s="110"/>
      <c r="D166" s="104" t="s">
        <v>83</v>
      </c>
      <c r="E166" s="111" t="s">
        <v>0</v>
      </c>
      <c r="F166" s="112" t="s">
        <v>364</v>
      </c>
      <c r="H166" s="113">
        <v>61.152000000000001</v>
      </c>
      <c r="I166" s="114"/>
      <c r="L166" s="110"/>
      <c r="M166" s="115"/>
      <c r="T166" s="116"/>
      <c r="AT166" s="111" t="s">
        <v>83</v>
      </c>
      <c r="AU166" s="111" t="s">
        <v>82</v>
      </c>
      <c r="AV166" s="8" t="s">
        <v>82</v>
      </c>
      <c r="AW166" s="8" t="s">
        <v>18</v>
      </c>
      <c r="AX166" s="8" t="s">
        <v>45</v>
      </c>
      <c r="AY166" s="111" t="s">
        <v>77</v>
      </c>
    </row>
    <row r="167" spans="2:51" s="7" customFormat="1" x14ac:dyDescent="0.2">
      <c r="B167" s="103"/>
      <c r="D167" s="104" t="s">
        <v>83</v>
      </c>
      <c r="E167" s="105" t="s">
        <v>0</v>
      </c>
      <c r="F167" s="106" t="s">
        <v>365</v>
      </c>
      <c r="H167" s="105" t="s">
        <v>0</v>
      </c>
      <c r="I167" s="107"/>
      <c r="L167" s="103"/>
      <c r="M167" s="108"/>
      <c r="T167" s="109"/>
      <c r="AT167" s="105" t="s">
        <v>83</v>
      </c>
      <c r="AU167" s="105" t="s">
        <v>82</v>
      </c>
      <c r="AV167" s="7" t="s">
        <v>46</v>
      </c>
      <c r="AW167" s="7" t="s">
        <v>18</v>
      </c>
      <c r="AX167" s="7" t="s">
        <v>45</v>
      </c>
      <c r="AY167" s="105" t="s">
        <v>77</v>
      </c>
    </row>
    <row r="168" spans="2:51" s="8" customFormat="1" x14ac:dyDescent="0.2">
      <c r="B168" s="110"/>
      <c r="D168" s="104" t="s">
        <v>83</v>
      </c>
      <c r="E168" s="111" t="s">
        <v>0</v>
      </c>
      <c r="F168" s="112" t="s">
        <v>366</v>
      </c>
      <c r="H168" s="113">
        <v>49.53</v>
      </c>
      <c r="I168" s="114"/>
      <c r="L168" s="110"/>
      <c r="M168" s="115"/>
      <c r="T168" s="116"/>
      <c r="AT168" s="111" t="s">
        <v>83</v>
      </c>
      <c r="AU168" s="111" t="s">
        <v>82</v>
      </c>
      <c r="AV168" s="8" t="s">
        <v>82</v>
      </c>
      <c r="AW168" s="8" t="s">
        <v>18</v>
      </c>
      <c r="AX168" s="8" t="s">
        <v>45</v>
      </c>
      <c r="AY168" s="111" t="s">
        <v>77</v>
      </c>
    </row>
    <row r="169" spans="2:51" s="7" customFormat="1" x14ac:dyDescent="0.2">
      <c r="B169" s="103"/>
      <c r="D169" s="104" t="s">
        <v>83</v>
      </c>
      <c r="E169" s="105" t="s">
        <v>0</v>
      </c>
      <c r="F169" s="106" t="s">
        <v>367</v>
      </c>
      <c r="H169" s="105" t="s">
        <v>0</v>
      </c>
      <c r="I169" s="107"/>
      <c r="L169" s="103"/>
      <c r="M169" s="108"/>
      <c r="T169" s="109"/>
      <c r="AT169" s="105" t="s">
        <v>83</v>
      </c>
      <c r="AU169" s="105" t="s">
        <v>82</v>
      </c>
      <c r="AV169" s="7" t="s">
        <v>46</v>
      </c>
      <c r="AW169" s="7" t="s">
        <v>18</v>
      </c>
      <c r="AX169" s="7" t="s">
        <v>45</v>
      </c>
      <c r="AY169" s="105" t="s">
        <v>77</v>
      </c>
    </row>
    <row r="170" spans="2:51" s="8" customFormat="1" x14ac:dyDescent="0.2">
      <c r="B170" s="110"/>
      <c r="D170" s="104" t="s">
        <v>83</v>
      </c>
      <c r="E170" s="111" t="s">
        <v>0</v>
      </c>
      <c r="F170" s="112" t="s">
        <v>368</v>
      </c>
      <c r="H170" s="113">
        <v>40.578000000000003</v>
      </c>
      <c r="I170" s="114"/>
      <c r="L170" s="110"/>
      <c r="M170" s="115"/>
      <c r="T170" s="116"/>
      <c r="AT170" s="111" t="s">
        <v>83</v>
      </c>
      <c r="AU170" s="111" t="s">
        <v>82</v>
      </c>
      <c r="AV170" s="8" t="s">
        <v>82</v>
      </c>
      <c r="AW170" s="8" t="s">
        <v>18</v>
      </c>
      <c r="AX170" s="8" t="s">
        <v>45</v>
      </c>
      <c r="AY170" s="111" t="s">
        <v>77</v>
      </c>
    </row>
    <row r="171" spans="2:51" s="7" customFormat="1" x14ac:dyDescent="0.2">
      <c r="B171" s="103"/>
      <c r="D171" s="104" t="s">
        <v>83</v>
      </c>
      <c r="E171" s="105" t="s">
        <v>0</v>
      </c>
      <c r="F171" s="106" t="s">
        <v>369</v>
      </c>
      <c r="H171" s="105" t="s">
        <v>0</v>
      </c>
      <c r="I171" s="107"/>
      <c r="L171" s="103"/>
      <c r="M171" s="108"/>
      <c r="T171" s="109"/>
      <c r="AT171" s="105" t="s">
        <v>83</v>
      </c>
      <c r="AU171" s="105" t="s">
        <v>82</v>
      </c>
      <c r="AV171" s="7" t="s">
        <v>46</v>
      </c>
      <c r="AW171" s="7" t="s">
        <v>18</v>
      </c>
      <c r="AX171" s="7" t="s">
        <v>45</v>
      </c>
      <c r="AY171" s="105" t="s">
        <v>77</v>
      </c>
    </row>
    <row r="172" spans="2:51" s="8" customFormat="1" x14ac:dyDescent="0.2">
      <c r="B172" s="110"/>
      <c r="D172" s="104" t="s">
        <v>83</v>
      </c>
      <c r="E172" s="111" t="s">
        <v>0</v>
      </c>
      <c r="F172" s="112" t="s">
        <v>370</v>
      </c>
      <c r="H172" s="113">
        <v>41.73</v>
      </c>
      <c r="I172" s="114"/>
      <c r="L172" s="110"/>
      <c r="M172" s="115"/>
      <c r="T172" s="116"/>
      <c r="AT172" s="111" t="s">
        <v>83</v>
      </c>
      <c r="AU172" s="111" t="s">
        <v>82</v>
      </c>
      <c r="AV172" s="8" t="s">
        <v>82</v>
      </c>
      <c r="AW172" s="8" t="s">
        <v>18</v>
      </c>
      <c r="AX172" s="8" t="s">
        <v>45</v>
      </c>
      <c r="AY172" s="111" t="s">
        <v>77</v>
      </c>
    </row>
    <row r="173" spans="2:51" s="7" customFormat="1" x14ac:dyDescent="0.2">
      <c r="B173" s="103"/>
      <c r="D173" s="104" t="s">
        <v>83</v>
      </c>
      <c r="E173" s="105" t="s">
        <v>0</v>
      </c>
      <c r="F173" s="106" t="s">
        <v>371</v>
      </c>
      <c r="H173" s="105" t="s">
        <v>0</v>
      </c>
      <c r="I173" s="107"/>
      <c r="L173" s="103"/>
      <c r="M173" s="108"/>
      <c r="T173" s="109"/>
      <c r="AT173" s="105" t="s">
        <v>83</v>
      </c>
      <c r="AU173" s="105" t="s">
        <v>82</v>
      </c>
      <c r="AV173" s="7" t="s">
        <v>46</v>
      </c>
      <c r="AW173" s="7" t="s">
        <v>18</v>
      </c>
      <c r="AX173" s="7" t="s">
        <v>45</v>
      </c>
      <c r="AY173" s="105" t="s">
        <v>77</v>
      </c>
    </row>
    <row r="174" spans="2:51" s="8" customFormat="1" x14ac:dyDescent="0.2">
      <c r="B174" s="110"/>
      <c r="D174" s="104" t="s">
        <v>83</v>
      </c>
      <c r="E174" s="111" t="s">
        <v>0</v>
      </c>
      <c r="F174" s="112" t="s">
        <v>372</v>
      </c>
      <c r="H174" s="113">
        <v>74.087999999999994</v>
      </c>
      <c r="I174" s="114"/>
      <c r="L174" s="110"/>
      <c r="M174" s="115"/>
      <c r="T174" s="116"/>
      <c r="AT174" s="111" t="s">
        <v>83</v>
      </c>
      <c r="AU174" s="111" t="s">
        <v>82</v>
      </c>
      <c r="AV174" s="8" t="s">
        <v>82</v>
      </c>
      <c r="AW174" s="8" t="s">
        <v>18</v>
      </c>
      <c r="AX174" s="8" t="s">
        <v>45</v>
      </c>
      <c r="AY174" s="111" t="s">
        <v>77</v>
      </c>
    </row>
    <row r="175" spans="2:51" s="7" customFormat="1" x14ac:dyDescent="0.2">
      <c r="B175" s="103"/>
      <c r="D175" s="104" t="s">
        <v>83</v>
      </c>
      <c r="E175" s="105" t="s">
        <v>0</v>
      </c>
      <c r="F175" s="106" t="s">
        <v>373</v>
      </c>
      <c r="H175" s="105" t="s">
        <v>0</v>
      </c>
      <c r="I175" s="107"/>
      <c r="L175" s="103"/>
      <c r="M175" s="108"/>
      <c r="T175" s="109"/>
      <c r="AT175" s="105" t="s">
        <v>83</v>
      </c>
      <c r="AU175" s="105" t="s">
        <v>82</v>
      </c>
      <c r="AV175" s="7" t="s">
        <v>46</v>
      </c>
      <c r="AW175" s="7" t="s">
        <v>18</v>
      </c>
      <c r="AX175" s="7" t="s">
        <v>45</v>
      </c>
      <c r="AY175" s="105" t="s">
        <v>77</v>
      </c>
    </row>
    <row r="176" spans="2:51" s="8" customFormat="1" x14ac:dyDescent="0.2">
      <c r="B176" s="110"/>
      <c r="D176" s="104" t="s">
        <v>83</v>
      </c>
      <c r="E176" s="111" t="s">
        <v>0</v>
      </c>
      <c r="F176" s="112" t="s">
        <v>374</v>
      </c>
      <c r="H176" s="113">
        <v>31.800999999999998</v>
      </c>
      <c r="I176" s="114"/>
      <c r="L176" s="110"/>
      <c r="M176" s="115"/>
      <c r="T176" s="116"/>
      <c r="AT176" s="111" t="s">
        <v>83</v>
      </c>
      <c r="AU176" s="111" t="s">
        <v>82</v>
      </c>
      <c r="AV176" s="8" t="s">
        <v>82</v>
      </c>
      <c r="AW176" s="8" t="s">
        <v>18</v>
      </c>
      <c r="AX176" s="8" t="s">
        <v>45</v>
      </c>
      <c r="AY176" s="111" t="s">
        <v>77</v>
      </c>
    </row>
    <row r="177" spans="2:65" s="7" customFormat="1" x14ac:dyDescent="0.2">
      <c r="B177" s="103"/>
      <c r="D177" s="104" t="s">
        <v>83</v>
      </c>
      <c r="E177" s="105" t="s">
        <v>0</v>
      </c>
      <c r="F177" s="106" t="s">
        <v>375</v>
      </c>
      <c r="H177" s="105" t="s">
        <v>0</v>
      </c>
      <c r="I177" s="107"/>
      <c r="L177" s="103"/>
      <c r="M177" s="108"/>
      <c r="T177" s="109"/>
      <c r="AT177" s="105" t="s">
        <v>83</v>
      </c>
      <c r="AU177" s="105" t="s">
        <v>82</v>
      </c>
      <c r="AV177" s="7" t="s">
        <v>46</v>
      </c>
      <c r="AW177" s="7" t="s">
        <v>18</v>
      </c>
      <c r="AX177" s="7" t="s">
        <v>45</v>
      </c>
      <c r="AY177" s="105" t="s">
        <v>77</v>
      </c>
    </row>
    <row r="178" spans="2:65" s="8" customFormat="1" x14ac:dyDescent="0.2">
      <c r="B178" s="110"/>
      <c r="D178" s="104" t="s">
        <v>83</v>
      </c>
      <c r="E178" s="111" t="s">
        <v>0</v>
      </c>
      <c r="F178" s="112" t="s">
        <v>376</v>
      </c>
      <c r="H178" s="113">
        <v>13.686</v>
      </c>
      <c r="I178" s="114"/>
      <c r="L178" s="110"/>
      <c r="M178" s="115"/>
      <c r="T178" s="116"/>
      <c r="AT178" s="111" t="s">
        <v>83</v>
      </c>
      <c r="AU178" s="111" t="s">
        <v>82</v>
      </c>
      <c r="AV178" s="8" t="s">
        <v>82</v>
      </c>
      <c r="AW178" s="8" t="s">
        <v>18</v>
      </c>
      <c r="AX178" s="8" t="s">
        <v>45</v>
      </c>
      <c r="AY178" s="111" t="s">
        <v>77</v>
      </c>
    </row>
    <row r="179" spans="2:65" s="7" customFormat="1" x14ac:dyDescent="0.2">
      <c r="B179" s="103"/>
      <c r="D179" s="104" t="s">
        <v>83</v>
      </c>
      <c r="E179" s="105" t="s">
        <v>0</v>
      </c>
      <c r="F179" s="106" t="s">
        <v>377</v>
      </c>
      <c r="H179" s="105" t="s">
        <v>0</v>
      </c>
      <c r="I179" s="107"/>
      <c r="L179" s="103"/>
      <c r="M179" s="108"/>
      <c r="T179" s="109"/>
      <c r="AT179" s="105" t="s">
        <v>83</v>
      </c>
      <c r="AU179" s="105" t="s">
        <v>82</v>
      </c>
      <c r="AV179" s="7" t="s">
        <v>46</v>
      </c>
      <c r="AW179" s="7" t="s">
        <v>18</v>
      </c>
      <c r="AX179" s="7" t="s">
        <v>45</v>
      </c>
      <c r="AY179" s="105" t="s">
        <v>77</v>
      </c>
    </row>
    <row r="180" spans="2:65" s="8" customFormat="1" x14ac:dyDescent="0.2">
      <c r="B180" s="110"/>
      <c r="D180" s="104" t="s">
        <v>83</v>
      </c>
      <c r="E180" s="111" t="s">
        <v>0</v>
      </c>
      <c r="F180" s="112" t="s">
        <v>378</v>
      </c>
      <c r="H180" s="113">
        <v>3.782</v>
      </c>
      <c r="I180" s="114"/>
      <c r="L180" s="110"/>
      <c r="M180" s="115"/>
      <c r="T180" s="116"/>
      <c r="AT180" s="111" t="s">
        <v>83</v>
      </c>
      <c r="AU180" s="111" t="s">
        <v>82</v>
      </c>
      <c r="AV180" s="8" t="s">
        <v>82</v>
      </c>
      <c r="AW180" s="8" t="s">
        <v>18</v>
      </c>
      <c r="AX180" s="8" t="s">
        <v>45</v>
      </c>
      <c r="AY180" s="111" t="s">
        <v>77</v>
      </c>
    </row>
    <row r="181" spans="2:65" s="9" customFormat="1" x14ac:dyDescent="0.2">
      <c r="B181" s="117"/>
      <c r="D181" s="104" t="s">
        <v>83</v>
      </c>
      <c r="E181" s="118" t="s">
        <v>0</v>
      </c>
      <c r="F181" s="119" t="s">
        <v>85</v>
      </c>
      <c r="H181" s="120">
        <v>496.15999999999991</v>
      </c>
      <c r="I181" s="121"/>
      <c r="L181" s="117"/>
      <c r="M181" s="122"/>
      <c r="T181" s="123"/>
      <c r="AT181" s="118" t="s">
        <v>83</v>
      </c>
      <c r="AU181" s="118" t="s">
        <v>82</v>
      </c>
      <c r="AV181" s="9" t="s">
        <v>81</v>
      </c>
      <c r="AW181" s="9" t="s">
        <v>18</v>
      </c>
      <c r="AX181" s="9" t="s">
        <v>46</v>
      </c>
      <c r="AY181" s="118" t="s">
        <v>77</v>
      </c>
    </row>
    <row r="182" spans="2:65" s="1" customFormat="1" ht="37.9" customHeight="1" x14ac:dyDescent="0.2">
      <c r="B182" s="88"/>
      <c r="C182" s="89" t="s">
        <v>81</v>
      </c>
      <c r="D182" s="89" t="s">
        <v>79</v>
      </c>
      <c r="E182" s="90" t="s">
        <v>98</v>
      </c>
      <c r="F182" s="91" t="s">
        <v>99</v>
      </c>
      <c r="G182" s="92" t="s">
        <v>93</v>
      </c>
      <c r="H182" s="93">
        <v>496.16</v>
      </c>
      <c r="I182" s="94"/>
      <c r="J182" s="95">
        <f>ROUND(I182*H182,2)</f>
        <v>0</v>
      </c>
      <c r="K182" s="96"/>
      <c r="L182" s="19"/>
      <c r="M182" s="97" t="s">
        <v>0</v>
      </c>
      <c r="N182" s="98" t="s">
        <v>28</v>
      </c>
      <c r="P182" s="99">
        <f>O182*H182</f>
        <v>0</v>
      </c>
      <c r="Q182" s="99">
        <v>0</v>
      </c>
      <c r="R182" s="99">
        <f>Q182*H182</f>
        <v>0</v>
      </c>
      <c r="S182" s="99">
        <v>0</v>
      </c>
      <c r="T182" s="100">
        <f>S182*H182</f>
        <v>0</v>
      </c>
      <c r="AR182" s="101" t="s">
        <v>81</v>
      </c>
      <c r="AT182" s="101" t="s">
        <v>79</v>
      </c>
      <c r="AU182" s="101" t="s">
        <v>82</v>
      </c>
      <c r="AY182" s="10" t="s">
        <v>77</v>
      </c>
      <c r="BE182" s="102">
        <f>IF(N182="základná",J182,0)</f>
        <v>0</v>
      </c>
      <c r="BF182" s="102">
        <f>IF(N182="znížená",J182,0)</f>
        <v>0</v>
      </c>
      <c r="BG182" s="102">
        <f>IF(N182="zákl. prenesená",J182,0)</f>
        <v>0</v>
      </c>
      <c r="BH182" s="102">
        <f>IF(N182="zníž. prenesená",J182,0)</f>
        <v>0</v>
      </c>
      <c r="BI182" s="102">
        <f>IF(N182="nulová",J182,0)</f>
        <v>0</v>
      </c>
      <c r="BJ182" s="10" t="s">
        <v>82</v>
      </c>
      <c r="BK182" s="102">
        <f>ROUND(I182*H182,2)</f>
        <v>0</v>
      </c>
      <c r="BL182" s="10" t="s">
        <v>81</v>
      </c>
      <c r="BM182" s="101" t="s">
        <v>379</v>
      </c>
    </row>
    <row r="183" spans="2:65" s="1" customFormat="1" ht="16.5" customHeight="1" x14ac:dyDescent="0.2">
      <c r="B183" s="88"/>
      <c r="C183" s="89" t="s">
        <v>295</v>
      </c>
      <c r="D183" s="89" t="s">
        <v>79</v>
      </c>
      <c r="E183" s="90" t="s">
        <v>101</v>
      </c>
      <c r="F183" s="91" t="s">
        <v>102</v>
      </c>
      <c r="G183" s="92" t="s">
        <v>93</v>
      </c>
      <c r="H183" s="93">
        <v>190.08099999999999</v>
      </c>
      <c r="I183" s="94"/>
      <c r="J183" s="95">
        <f>ROUND(I183*H183,2)</f>
        <v>0</v>
      </c>
      <c r="K183" s="96"/>
      <c r="L183" s="19"/>
      <c r="M183" s="97" t="s">
        <v>0</v>
      </c>
      <c r="N183" s="98" t="s">
        <v>28</v>
      </c>
      <c r="P183" s="99">
        <f>O183*H183</f>
        <v>0</v>
      </c>
      <c r="Q183" s="99">
        <v>0</v>
      </c>
      <c r="R183" s="99">
        <f>Q183*H183</f>
        <v>0</v>
      </c>
      <c r="S183" s="99">
        <v>0</v>
      </c>
      <c r="T183" s="100">
        <f>S183*H183</f>
        <v>0</v>
      </c>
      <c r="AR183" s="101" t="s">
        <v>81</v>
      </c>
      <c r="AT183" s="101" t="s">
        <v>79</v>
      </c>
      <c r="AU183" s="101" t="s">
        <v>82</v>
      </c>
      <c r="AY183" s="10" t="s">
        <v>77</v>
      </c>
      <c r="BE183" s="102">
        <f>IF(N183="základná",J183,0)</f>
        <v>0</v>
      </c>
      <c r="BF183" s="102">
        <f>IF(N183="znížená",J183,0)</f>
        <v>0</v>
      </c>
      <c r="BG183" s="102">
        <f>IF(N183="zákl. prenesená",J183,0)</f>
        <v>0</v>
      </c>
      <c r="BH183" s="102">
        <f>IF(N183="zníž. prenesená",J183,0)</f>
        <v>0</v>
      </c>
      <c r="BI183" s="102">
        <f>IF(N183="nulová",J183,0)</f>
        <v>0</v>
      </c>
      <c r="BJ183" s="10" t="s">
        <v>82</v>
      </c>
      <c r="BK183" s="102">
        <f>ROUND(I183*H183,2)</f>
        <v>0</v>
      </c>
      <c r="BL183" s="10" t="s">
        <v>81</v>
      </c>
      <c r="BM183" s="101" t="s">
        <v>380</v>
      </c>
    </row>
    <row r="184" spans="2:65" s="7" customFormat="1" x14ac:dyDescent="0.2">
      <c r="B184" s="103"/>
      <c r="D184" s="104" t="s">
        <v>83</v>
      </c>
      <c r="E184" s="105" t="s">
        <v>0</v>
      </c>
      <c r="F184" s="106" t="s">
        <v>103</v>
      </c>
      <c r="H184" s="105" t="s">
        <v>0</v>
      </c>
      <c r="I184" s="107"/>
      <c r="L184" s="103"/>
      <c r="M184" s="108"/>
      <c r="T184" s="109"/>
      <c r="AT184" s="105" t="s">
        <v>83</v>
      </c>
      <c r="AU184" s="105" t="s">
        <v>82</v>
      </c>
      <c r="AV184" s="7" t="s">
        <v>46</v>
      </c>
      <c r="AW184" s="7" t="s">
        <v>18</v>
      </c>
      <c r="AX184" s="7" t="s">
        <v>45</v>
      </c>
      <c r="AY184" s="105" t="s">
        <v>77</v>
      </c>
    </row>
    <row r="185" spans="2:65" s="7" customFormat="1" x14ac:dyDescent="0.2">
      <c r="B185" s="103"/>
      <c r="D185" s="104" t="s">
        <v>83</v>
      </c>
      <c r="E185" s="105" t="s">
        <v>0</v>
      </c>
      <c r="F185" s="106" t="s">
        <v>104</v>
      </c>
      <c r="H185" s="105" t="s">
        <v>0</v>
      </c>
      <c r="I185" s="107"/>
      <c r="L185" s="103"/>
      <c r="M185" s="108"/>
      <c r="T185" s="109"/>
      <c r="AT185" s="105" t="s">
        <v>83</v>
      </c>
      <c r="AU185" s="105" t="s">
        <v>82</v>
      </c>
      <c r="AV185" s="7" t="s">
        <v>46</v>
      </c>
      <c r="AW185" s="7" t="s">
        <v>18</v>
      </c>
      <c r="AX185" s="7" t="s">
        <v>45</v>
      </c>
      <c r="AY185" s="105" t="s">
        <v>77</v>
      </c>
    </row>
    <row r="186" spans="2:65" s="7" customFormat="1" x14ac:dyDescent="0.2">
      <c r="B186" s="103"/>
      <c r="D186" s="104" t="s">
        <v>83</v>
      </c>
      <c r="E186" s="105" t="s">
        <v>0</v>
      </c>
      <c r="F186" s="106" t="s">
        <v>381</v>
      </c>
      <c r="H186" s="105" t="s">
        <v>0</v>
      </c>
      <c r="I186" s="107"/>
      <c r="L186" s="103"/>
      <c r="M186" s="108"/>
      <c r="T186" s="109"/>
      <c r="AT186" s="105" t="s">
        <v>83</v>
      </c>
      <c r="AU186" s="105" t="s">
        <v>82</v>
      </c>
      <c r="AV186" s="7" t="s">
        <v>46</v>
      </c>
      <c r="AW186" s="7" t="s">
        <v>18</v>
      </c>
      <c r="AX186" s="7" t="s">
        <v>45</v>
      </c>
      <c r="AY186" s="105" t="s">
        <v>77</v>
      </c>
    </row>
    <row r="187" spans="2:65" s="8" customFormat="1" x14ac:dyDescent="0.2">
      <c r="B187" s="110"/>
      <c r="D187" s="104" t="s">
        <v>83</v>
      </c>
      <c r="E187" s="111" t="s">
        <v>0</v>
      </c>
      <c r="F187" s="112" t="s">
        <v>382</v>
      </c>
      <c r="H187" s="113">
        <v>14.073</v>
      </c>
      <c r="I187" s="114"/>
      <c r="L187" s="110"/>
      <c r="M187" s="115"/>
      <c r="T187" s="116"/>
      <c r="AT187" s="111" t="s">
        <v>83</v>
      </c>
      <c r="AU187" s="111" t="s">
        <v>82</v>
      </c>
      <c r="AV187" s="8" t="s">
        <v>82</v>
      </c>
      <c r="AW187" s="8" t="s">
        <v>18</v>
      </c>
      <c r="AX187" s="8" t="s">
        <v>45</v>
      </c>
      <c r="AY187" s="111" t="s">
        <v>77</v>
      </c>
    </row>
    <row r="188" spans="2:65" s="7" customFormat="1" x14ac:dyDescent="0.2">
      <c r="B188" s="103"/>
      <c r="D188" s="104" t="s">
        <v>83</v>
      </c>
      <c r="E188" s="105" t="s">
        <v>0</v>
      </c>
      <c r="F188" s="106" t="s">
        <v>383</v>
      </c>
      <c r="H188" s="105" t="s">
        <v>0</v>
      </c>
      <c r="I188" s="107"/>
      <c r="L188" s="103"/>
      <c r="M188" s="108"/>
      <c r="T188" s="109"/>
      <c r="AT188" s="105" t="s">
        <v>83</v>
      </c>
      <c r="AU188" s="105" t="s">
        <v>82</v>
      </c>
      <c r="AV188" s="7" t="s">
        <v>46</v>
      </c>
      <c r="AW188" s="7" t="s">
        <v>18</v>
      </c>
      <c r="AX188" s="7" t="s">
        <v>45</v>
      </c>
      <c r="AY188" s="105" t="s">
        <v>77</v>
      </c>
    </row>
    <row r="189" spans="2:65" s="8" customFormat="1" x14ac:dyDescent="0.2">
      <c r="B189" s="110"/>
      <c r="D189" s="104" t="s">
        <v>83</v>
      </c>
      <c r="E189" s="111" t="s">
        <v>0</v>
      </c>
      <c r="F189" s="112" t="s">
        <v>384</v>
      </c>
      <c r="H189" s="113">
        <v>13.689</v>
      </c>
      <c r="I189" s="114"/>
      <c r="L189" s="110"/>
      <c r="M189" s="115"/>
      <c r="T189" s="116"/>
      <c r="AT189" s="111" t="s">
        <v>83</v>
      </c>
      <c r="AU189" s="111" t="s">
        <v>82</v>
      </c>
      <c r="AV189" s="8" t="s">
        <v>82</v>
      </c>
      <c r="AW189" s="8" t="s">
        <v>18</v>
      </c>
      <c r="AX189" s="8" t="s">
        <v>45</v>
      </c>
      <c r="AY189" s="111" t="s">
        <v>77</v>
      </c>
    </row>
    <row r="190" spans="2:65" s="7" customFormat="1" x14ac:dyDescent="0.2">
      <c r="B190" s="103"/>
      <c r="D190" s="104" t="s">
        <v>83</v>
      </c>
      <c r="E190" s="105" t="s">
        <v>0</v>
      </c>
      <c r="F190" s="106" t="s">
        <v>385</v>
      </c>
      <c r="H190" s="105" t="s">
        <v>0</v>
      </c>
      <c r="I190" s="107"/>
      <c r="L190" s="103"/>
      <c r="M190" s="108"/>
      <c r="T190" s="109"/>
      <c r="AT190" s="105" t="s">
        <v>83</v>
      </c>
      <c r="AU190" s="105" t="s">
        <v>82</v>
      </c>
      <c r="AV190" s="7" t="s">
        <v>46</v>
      </c>
      <c r="AW190" s="7" t="s">
        <v>18</v>
      </c>
      <c r="AX190" s="7" t="s">
        <v>45</v>
      </c>
      <c r="AY190" s="105" t="s">
        <v>77</v>
      </c>
    </row>
    <row r="191" spans="2:65" s="8" customFormat="1" x14ac:dyDescent="0.2">
      <c r="B191" s="110"/>
      <c r="D191" s="104" t="s">
        <v>83</v>
      </c>
      <c r="E191" s="111" t="s">
        <v>0</v>
      </c>
      <c r="F191" s="112" t="s">
        <v>386</v>
      </c>
      <c r="H191" s="113">
        <v>14.246</v>
      </c>
      <c r="I191" s="114"/>
      <c r="L191" s="110"/>
      <c r="M191" s="115"/>
      <c r="T191" s="116"/>
      <c r="AT191" s="111" t="s">
        <v>83</v>
      </c>
      <c r="AU191" s="111" t="s">
        <v>82</v>
      </c>
      <c r="AV191" s="8" t="s">
        <v>82</v>
      </c>
      <c r="AW191" s="8" t="s">
        <v>18</v>
      </c>
      <c r="AX191" s="8" t="s">
        <v>45</v>
      </c>
      <c r="AY191" s="111" t="s">
        <v>77</v>
      </c>
    </row>
    <row r="192" spans="2:65" s="7" customFormat="1" x14ac:dyDescent="0.2">
      <c r="B192" s="103"/>
      <c r="D192" s="104" t="s">
        <v>83</v>
      </c>
      <c r="E192" s="105" t="s">
        <v>0</v>
      </c>
      <c r="F192" s="106" t="s">
        <v>387</v>
      </c>
      <c r="H192" s="105" t="s">
        <v>0</v>
      </c>
      <c r="I192" s="107"/>
      <c r="L192" s="103"/>
      <c r="M192" s="108"/>
      <c r="T192" s="109"/>
      <c r="AT192" s="105" t="s">
        <v>83</v>
      </c>
      <c r="AU192" s="105" t="s">
        <v>82</v>
      </c>
      <c r="AV192" s="7" t="s">
        <v>46</v>
      </c>
      <c r="AW192" s="7" t="s">
        <v>18</v>
      </c>
      <c r="AX192" s="7" t="s">
        <v>45</v>
      </c>
      <c r="AY192" s="105" t="s">
        <v>77</v>
      </c>
    </row>
    <row r="193" spans="2:51" s="8" customFormat="1" x14ac:dyDescent="0.2">
      <c r="B193" s="110"/>
      <c r="D193" s="104" t="s">
        <v>83</v>
      </c>
      <c r="E193" s="111" t="s">
        <v>0</v>
      </c>
      <c r="F193" s="112" t="s">
        <v>388</v>
      </c>
      <c r="H193" s="113">
        <v>15.257</v>
      </c>
      <c r="I193" s="114"/>
      <c r="L193" s="110"/>
      <c r="M193" s="115"/>
      <c r="T193" s="116"/>
      <c r="AT193" s="111" t="s">
        <v>83</v>
      </c>
      <c r="AU193" s="111" t="s">
        <v>82</v>
      </c>
      <c r="AV193" s="8" t="s">
        <v>82</v>
      </c>
      <c r="AW193" s="8" t="s">
        <v>18</v>
      </c>
      <c r="AX193" s="8" t="s">
        <v>45</v>
      </c>
      <c r="AY193" s="111" t="s">
        <v>77</v>
      </c>
    </row>
    <row r="194" spans="2:51" s="7" customFormat="1" x14ac:dyDescent="0.2">
      <c r="B194" s="103"/>
      <c r="D194" s="104" t="s">
        <v>83</v>
      </c>
      <c r="E194" s="105" t="s">
        <v>0</v>
      </c>
      <c r="F194" s="106" t="s">
        <v>389</v>
      </c>
      <c r="H194" s="105" t="s">
        <v>0</v>
      </c>
      <c r="I194" s="107"/>
      <c r="L194" s="103"/>
      <c r="M194" s="108"/>
      <c r="T194" s="109"/>
      <c r="AT194" s="105" t="s">
        <v>83</v>
      </c>
      <c r="AU194" s="105" t="s">
        <v>82</v>
      </c>
      <c r="AV194" s="7" t="s">
        <v>46</v>
      </c>
      <c r="AW194" s="7" t="s">
        <v>18</v>
      </c>
      <c r="AX194" s="7" t="s">
        <v>45</v>
      </c>
      <c r="AY194" s="105" t="s">
        <v>77</v>
      </c>
    </row>
    <row r="195" spans="2:51" s="8" customFormat="1" x14ac:dyDescent="0.2">
      <c r="B195" s="110"/>
      <c r="D195" s="104" t="s">
        <v>83</v>
      </c>
      <c r="E195" s="111" t="s">
        <v>0</v>
      </c>
      <c r="F195" s="112" t="s">
        <v>390</v>
      </c>
      <c r="H195" s="113">
        <v>4.8620000000000001</v>
      </c>
      <c r="I195" s="114"/>
      <c r="L195" s="110"/>
      <c r="M195" s="115"/>
      <c r="T195" s="116"/>
      <c r="AT195" s="111" t="s">
        <v>83</v>
      </c>
      <c r="AU195" s="111" t="s">
        <v>82</v>
      </c>
      <c r="AV195" s="8" t="s">
        <v>82</v>
      </c>
      <c r="AW195" s="8" t="s">
        <v>18</v>
      </c>
      <c r="AX195" s="8" t="s">
        <v>45</v>
      </c>
      <c r="AY195" s="111" t="s">
        <v>77</v>
      </c>
    </row>
    <row r="196" spans="2:51" s="7" customFormat="1" x14ac:dyDescent="0.2">
      <c r="B196" s="103"/>
      <c r="D196" s="104" t="s">
        <v>83</v>
      </c>
      <c r="E196" s="105" t="s">
        <v>0</v>
      </c>
      <c r="F196" s="106" t="s">
        <v>391</v>
      </c>
      <c r="H196" s="105" t="s">
        <v>0</v>
      </c>
      <c r="I196" s="107"/>
      <c r="L196" s="103"/>
      <c r="M196" s="108"/>
      <c r="T196" s="109"/>
      <c r="AT196" s="105" t="s">
        <v>83</v>
      </c>
      <c r="AU196" s="105" t="s">
        <v>82</v>
      </c>
      <c r="AV196" s="7" t="s">
        <v>46</v>
      </c>
      <c r="AW196" s="7" t="s">
        <v>18</v>
      </c>
      <c r="AX196" s="7" t="s">
        <v>45</v>
      </c>
      <c r="AY196" s="105" t="s">
        <v>77</v>
      </c>
    </row>
    <row r="197" spans="2:51" s="8" customFormat="1" x14ac:dyDescent="0.2">
      <c r="B197" s="110"/>
      <c r="D197" s="104" t="s">
        <v>83</v>
      </c>
      <c r="E197" s="111" t="s">
        <v>0</v>
      </c>
      <c r="F197" s="112" t="s">
        <v>392</v>
      </c>
      <c r="H197" s="113">
        <v>72.930000000000007</v>
      </c>
      <c r="I197" s="114"/>
      <c r="L197" s="110"/>
      <c r="M197" s="115"/>
      <c r="T197" s="116"/>
      <c r="AT197" s="111" t="s">
        <v>83</v>
      </c>
      <c r="AU197" s="111" t="s">
        <v>82</v>
      </c>
      <c r="AV197" s="8" t="s">
        <v>82</v>
      </c>
      <c r="AW197" s="8" t="s">
        <v>18</v>
      </c>
      <c r="AX197" s="8" t="s">
        <v>45</v>
      </c>
      <c r="AY197" s="111" t="s">
        <v>77</v>
      </c>
    </row>
    <row r="198" spans="2:51" s="7" customFormat="1" x14ac:dyDescent="0.2">
      <c r="B198" s="103"/>
      <c r="D198" s="104" t="s">
        <v>83</v>
      </c>
      <c r="E198" s="105" t="s">
        <v>0</v>
      </c>
      <c r="F198" s="106" t="s">
        <v>393</v>
      </c>
      <c r="H198" s="105" t="s">
        <v>0</v>
      </c>
      <c r="I198" s="107"/>
      <c r="L198" s="103"/>
      <c r="M198" s="108"/>
      <c r="T198" s="109"/>
      <c r="AT198" s="105" t="s">
        <v>83</v>
      </c>
      <c r="AU198" s="105" t="s">
        <v>82</v>
      </c>
      <c r="AV198" s="7" t="s">
        <v>46</v>
      </c>
      <c r="AW198" s="7" t="s">
        <v>18</v>
      </c>
      <c r="AX198" s="7" t="s">
        <v>45</v>
      </c>
      <c r="AY198" s="105" t="s">
        <v>77</v>
      </c>
    </row>
    <row r="199" spans="2:51" s="8" customFormat="1" x14ac:dyDescent="0.2">
      <c r="B199" s="110"/>
      <c r="D199" s="104" t="s">
        <v>83</v>
      </c>
      <c r="E199" s="111" t="s">
        <v>0</v>
      </c>
      <c r="F199" s="112" t="s">
        <v>394</v>
      </c>
      <c r="H199" s="113">
        <v>1.024</v>
      </c>
      <c r="I199" s="114"/>
      <c r="L199" s="110"/>
      <c r="M199" s="115"/>
      <c r="T199" s="116"/>
      <c r="AT199" s="111" t="s">
        <v>83</v>
      </c>
      <c r="AU199" s="111" t="s">
        <v>82</v>
      </c>
      <c r="AV199" s="8" t="s">
        <v>82</v>
      </c>
      <c r="AW199" s="8" t="s">
        <v>18</v>
      </c>
      <c r="AX199" s="8" t="s">
        <v>45</v>
      </c>
      <c r="AY199" s="111" t="s">
        <v>77</v>
      </c>
    </row>
    <row r="200" spans="2:51" s="7" customFormat="1" x14ac:dyDescent="0.2">
      <c r="B200" s="103"/>
      <c r="D200" s="104" t="s">
        <v>83</v>
      </c>
      <c r="E200" s="105" t="s">
        <v>0</v>
      </c>
      <c r="F200" s="106" t="s">
        <v>395</v>
      </c>
      <c r="H200" s="105" t="s">
        <v>0</v>
      </c>
      <c r="I200" s="107"/>
      <c r="L200" s="103"/>
      <c r="M200" s="108"/>
      <c r="T200" s="109"/>
      <c r="AT200" s="105" t="s">
        <v>83</v>
      </c>
      <c r="AU200" s="105" t="s">
        <v>82</v>
      </c>
      <c r="AV200" s="7" t="s">
        <v>46</v>
      </c>
      <c r="AW200" s="7" t="s">
        <v>18</v>
      </c>
      <c r="AX200" s="7" t="s">
        <v>45</v>
      </c>
      <c r="AY200" s="105" t="s">
        <v>77</v>
      </c>
    </row>
    <row r="201" spans="2:51" s="8" customFormat="1" x14ac:dyDescent="0.2">
      <c r="B201" s="110"/>
      <c r="D201" s="104" t="s">
        <v>83</v>
      </c>
      <c r="E201" s="111" t="s">
        <v>0</v>
      </c>
      <c r="F201" s="112" t="s">
        <v>396</v>
      </c>
      <c r="H201" s="113">
        <v>11.259</v>
      </c>
      <c r="I201" s="114"/>
      <c r="L201" s="110"/>
      <c r="M201" s="115"/>
      <c r="T201" s="116"/>
      <c r="AT201" s="111" t="s">
        <v>83</v>
      </c>
      <c r="AU201" s="111" t="s">
        <v>82</v>
      </c>
      <c r="AV201" s="8" t="s">
        <v>82</v>
      </c>
      <c r="AW201" s="8" t="s">
        <v>18</v>
      </c>
      <c r="AX201" s="8" t="s">
        <v>45</v>
      </c>
      <c r="AY201" s="111" t="s">
        <v>77</v>
      </c>
    </row>
    <row r="202" spans="2:51" s="7" customFormat="1" x14ac:dyDescent="0.2">
      <c r="B202" s="103"/>
      <c r="D202" s="104" t="s">
        <v>83</v>
      </c>
      <c r="E202" s="105" t="s">
        <v>0</v>
      </c>
      <c r="F202" s="106" t="s">
        <v>397</v>
      </c>
      <c r="H202" s="105" t="s">
        <v>0</v>
      </c>
      <c r="I202" s="107"/>
      <c r="L202" s="103"/>
      <c r="M202" s="108"/>
      <c r="T202" s="109"/>
      <c r="AT202" s="105" t="s">
        <v>83</v>
      </c>
      <c r="AU202" s="105" t="s">
        <v>82</v>
      </c>
      <c r="AV202" s="7" t="s">
        <v>46</v>
      </c>
      <c r="AW202" s="7" t="s">
        <v>18</v>
      </c>
      <c r="AX202" s="7" t="s">
        <v>45</v>
      </c>
      <c r="AY202" s="105" t="s">
        <v>77</v>
      </c>
    </row>
    <row r="203" spans="2:51" s="8" customFormat="1" x14ac:dyDescent="0.2">
      <c r="B203" s="110"/>
      <c r="D203" s="104" t="s">
        <v>83</v>
      </c>
      <c r="E203" s="111" t="s">
        <v>0</v>
      </c>
      <c r="F203" s="112" t="s">
        <v>398</v>
      </c>
      <c r="H203" s="113">
        <v>0.10199999999999999</v>
      </c>
      <c r="I203" s="114"/>
      <c r="L203" s="110"/>
      <c r="M203" s="115"/>
      <c r="T203" s="116"/>
      <c r="AT203" s="111" t="s">
        <v>83</v>
      </c>
      <c r="AU203" s="111" t="s">
        <v>82</v>
      </c>
      <c r="AV203" s="8" t="s">
        <v>82</v>
      </c>
      <c r="AW203" s="8" t="s">
        <v>18</v>
      </c>
      <c r="AX203" s="8" t="s">
        <v>45</v>
      </c>
      <c r="AY203" s="111" t="s">
        <v>77</v>
      </c>
    </row>
    <row r="204" spans="2:51" s="7" customFormat="1" x14ac:dyDescent="0.2">
      <c r="B204" s="103"/>
      <c r="D204" s="104" t="s">
        <v>83</v>
      </c>
      <c r="E204" s="105" t="s">
        <v>0</v>
      </c>
      <c r="F204" s="106" t="s">
        <v>399</v>
      </c>
      <c r="H204" s="105" t="s">
        <v>0</v>
      </c>
      <c r="I204" s="107"/>
      <c r="L204" s="103"/>
      <c r="M204" s="108"/>
      <c r="T204" s="109"/>
      <c r="AT204" s="105" t="s">
        <v>83</v>
      </c>
      <c r="AU204" s="105" t="s">
        <v>82</v>
      </c>
      <c r="AV204" s="7" t="s">
        <v>46</v>
      </c>
      <c r="AW204" s="7" t="s">
        <v>18</v>
      </c>
      <c r="AX204" s="7" t="s">
        <v>45</v>
      </c>
      <c r="AY204" s="105" t="s">
        <v>77</v>
      </c>
    </row>
    <row r="205" spans="2:51" s="8" customFormat="1" x14ac:dyDescent="0.2">
      <c r="B205" s="110"/>
      <c r="D205" s="104" t="s">
        <v>83</v>
      </c>
      <c r="E205" s="111" t="s">
        <v>0</v>
      </c>
      <c r="F205" s="112" t="s">
        <v>400</v>
      </c>
      <c r="H205" s="113">
        <v>37.4</v>
      </c>
      <c r="I205" s="114"/>
      <c r="L205" s="110"/>
      <c r="M205" s="115"/>
      <c r="T205" s="116"/>
      <c r="AT205" s="111" t="s">
        <v>83</v>
      </c>
      <c r="AU205" s="111" t="s">
        <v>82</v>
      </c>
      <c r="AV205" s="8" t="s">
        <v>82</v>
      </c>
      <c r="AW205" s="8" t="s">
        <v>18</v>
      </c>
      <c r="AX205" s="8" t="s">
        <v>45</v>
      </c>
      <c r="AY205" s="111" t="s">
        <v>77</v>
      </c>
    </row>
    <row r="206" spans="2:51" s="7" customFormat="1" x14ac:dyDescent="0.2">
      <c r="B206" s="103"/>
      <c r="D206" s="104" t="s">
        <v>83</v>
      </c>
      <c r="E206" s="105" t="s">
        <v>0</v>
      </c>
      <c r="F206" s="106" t="s">
        <v>401</v>
      </c>
      <c r="H206" s="105" t="s">
        <v>0</v>
      </c>
      <c r="I206" s="107"/>
      <c r="L206" s="103"/>
      <c r="M206" s="108"/>
      <c r="T206" s="109"/>
      <c r="AT206" s="105" t="s">
        <v>83</v>
      </c>
      <c r="AU206" s="105" t="s">
        <v>82</v>
      </c>
      <c r="AV206" s="7" t="s">
        <v>46</v>
      </c>
      <c r="AW206" s="7" t="s">
        <v>18</v>
      </c>
      <c r="AX206" s="7" t="s">
        <v>45</v>
      </c>
      <c r="AY206" s="105" t="s">
        <v>77</v>
      </c>
    </row>
    <row r="207" spans="2:51" s="8" customFormat="1" x14ac:dyDescent="0.2">
      <c r="B207" s="110"/>
      <c r="D207" s="104" t="s">
        <v>83</v>
      </c>
      <c r="E207" s="111" t="s">
        <v>0</v>
      </c>
      <c r="F207" s="112" t="s">
        <v>402</v>
      </c>
      <c r="H207" s="113">
        <v>5.2389999999999999</v>
      </c>
      <c r="I207" s="114"/>
      <c r="L207" s="110"/>
      <c r="M207" s="115"/>
      <c r="T207" s="116"/>
      <c r="AT207" s="111" t="s">
        <v>83</v>
      </c>
      <c r="AU207" s="111" t="s">
        <v>82</v>
      </c>
      <c r="AV207" s="8" t="s">
        <v>82</v>
      </c>
      <c r="AW207" s="8" t="s">
        <v>18</v>
      </c>
      <c r="AX207" s="8" t="s">
        <v>45</v>
      </c>
      <c r="AY207" s="111" t="s">
        <v>77</v>
      </c>
    </row>
    <row r="208" spans="2:51" s="9" customFormat="1" x14ac:dyDescent="0.2">
      <c r="B208" s="117"/>
      <c r="D208" s="104" t="s">
        <v>83</v>
      </c>
      <c r="E208" s="118" t="s">
        <v>0</v>
      </c>
      <c r="F208" s="119" t="s">
        <v>85</v>
      </c>
      <c r="H208" s="120">
        <v>190.08100000000005</v>
      </c>
      <c r="I208" s="121"/>
      <c r="L208" s="117"/>
      <c r="M208" s="122"/>
      <c r="T208" s="123"/>
      <c r="AT208" s="118" t="s">
        <v>83</v>
      </c>
      <c r="AU208" s="118" t="s">
        <v>82</v>
      </c>
      <c r="AV208" s="9" t="s">
        <v>81</v>
      </c>
      <c r="AW208" s="9" t="s">
        <v>18</v>
      </c>
      <c r="AX208" s="9" t="s">
        <v>46</v>
      </c>
      <c r="AY208" s="118" t="s">
        <v>77</v>
      </c>
    </row>
    <row r="209" spans="2:65" s="1" customFormat="1" ht="24.2" customHeight="1" x14ac:dyDescent="0.2">
      <c r="B209" s="88"/>
      <c r="C209" s="89" t="s">
        <v>403</v>
      </c>
      <c r="D209" s="89" t="s">
        <v>79</v>
      </c>
      <c r="E209" s="90" t="s">
        <v>106</v>
      </c>
      <c r="F209" s="91" t="s">
        <v>107</v>
      </c>
      <c r="G209" s="92" t="s">
        <v>93</v>
      </c>
      <c r="H209" s="93">
        <v>190.08099999999999</v>
      </c>
      <c r="I209" s="94"/>
      <c r="J209" s="95">
        <f>ROUND(I209*H209,2)</f>
        <v>0</v>
      </c>
      <c r="K209" s="96"/>
      <c r="L209" s="19"/>
      <c r="M209" s="97" t="s">
        <v>0</v>
      </c>
      <c r="N209" s="98" t="s">
        <v>28</v>
      </c>
      <c r="P209" s="99">
        <f>O209*H209</f>
        <v>0</v>
      </c>
      <c r="Q209" s="99">
        <v>0</v>
      </c>
      <c r="R209" s="99">
        <f>Q209*H209</f>
        <v>0</v>
      </c>
      <c r="S209" s="99">
        <v>0</v>
      </c>
      <c r="T209" s="100">
        <f>S209*H209</f>
        <v>0</v>
      </c>
      <c r="AR209" s="101" t="s">
        <v>81</v>
      </c>
      <c r="AT209" s="101" t="s">
        <v>79</v>
      </c>
      <c r="AU209" s="101" t="s">
        <v>82</v>
      </c>
      <c r="AY209" s="10" t="s">
        <v>77</v>
      </c>
      <c r="BE209" s="102">
        <f>IF(N209="základná",J209,0)</f>
        <v>0</v>
      </c>
      <c r="BF209" s="102">
        <f>IF(N209="znížená",J209,0)</f>
        <v>0</v>
      </c>
      <c r="BG209" s="102">
        <f>IF(N209="zákl. prenesená",J209,0)</f>
        <v>0</v>
      </c>
      <c r="BH209" s="102">
        <f>IF(N209="zníž. prenesená",J209,0)</f>
        <v>0</v>
      </c>
      <c r="BI209" s="102">
        <f>IF(N209="nulová",J209,0)</f>
        <v>0</v>
      </c>
      <c r="BJ209" s="10" t="s">
        <v>82</v>
      </c>
      <c r="BK209" s="102">
        <f>ROUND(I209*H209,2)</f>
        <v>0</v>
      </c>
      <c r="BL209" s="10" t="s">
        <v>81</v>
      </c>
      <c r="BM209" s="101" t="s">
        <v>404</v>
      </c>
    </row>
    <row r="210" spans="2:65" s="1" customFormat="1" ht="24.2" customHeight="1" x14ac:dyDescent="0.2">
      <c r="B210" s="88"/>
      <c r="C210" s="89" t="s">
        <v>108</v>
      </c>
      <c r="D210" s="89" t="s">
        <v>79</v>
      </c>
      <c r="E210" s="90" t="s">
        <v>109</v>
      </c>
      <c r="F210" s="91" t="s">
        <v>110</v>
      </c>
      <c r="G210" s="92" t="s">
        <v>80</v>
      </c>
      <c r="H210" s="93">
        <v>1102.578</v>
      </c>
      <c r="I210" s="94"/>
      <c r="J210" s="95">
        <f>ROUND(I210*H210,2)</f>
        <v>0</v>
      </c>
      <c r="K210" s="96"/>
      <c r="L210" s="19"/>
      <c r="M210" s="97" t="s">
        <v>0</v>
      </c>
      <c r="N210" s="98" t="s">
        <v>28</v>
      </c>
      <c r="P210" s="99">
        <f>O210*H210</f>
        <v>0</v>
      </c>
      <c r="Q210" s="99">
        <v>2.6516999999999999E-2</v>
      </c>
      <c r="R210" s="99">
        <f>Q210*H210</f>
        <v>29.237060825999997</v>
      </c>
      <c r="S210" s="99">
        <v>0</v>
      </c>
      <c r="T210" s="100">
        <f>S210*H210</f>
        <v>0</v>
      </c>
      <c r="AR210" s="101" t="s">
        <v>81</v>
      </c>
      <c r="AT210" s="101" t="s">
        <v>79</v>
      </c>
      <c r="AU210" s="101" t="s">
        <v>82</v>
      </c>
      <c r="AY210" s="10" t="s">
        <v>77</v>
      </c>
      <c r="BE210" s="102">
        <f>IF(N210="základná",J210,0)</f>
        <v>0</v>
      </c>
      <c r="BF210" s="102">
        <f>IF(N210="znížená",J210,0)</f>
        <v>0</v>
      </c>
      <c r="BG210" s="102">
        <f>IF(N210="zákl. prenesená",J210,0)</f>
        <v>0</v>
      </c>
      <c r="BH210" s="102">
        <f>IF(N210="zníž. prenesená",J210,0)</f>
        <v>0</v>
      </c>
      <c r="BI210" s="102">
        <f>IF(N210="nulová",J210,0)</f>
        <v>0</v>
      </c>
      <c r="BJ210" s="10" t="s">
        <v>82</v>
      </c>
      <c r="BK210" s="102">
        <f>ROUND(I210*H210,2)</f>
        <v>0</v>
      </c>
      <c r="BL210" s="10" t="s">
        <v>81</v>
      </c>
      <c r="BM210" s="101" t="s">
        <v>405</v>
      </c>
    </row>
    <row r="211" spans="2:65" s="7" customFormat="1" x14ac:dyDescent="0.2">
      <c r="B211" s="103"/>
      <c r="D211" s="104" t="s">
        <v>83</v>
      </c>
      <c r="E211" s="105" t="s">
        <v>0</v>
      </c>
      <c r="F211" s="106" t="s">
        <v>111</v>
      </c>
      <c r="H211" s="105" t="s">
        <v>0</v>
      </c>
      <c r="I211" s="107"/>
      <c r="L211" s="103"/>
      <c r="M211" s="108"/>
      <c r="T211" s="109"/>
      <c r="AT211" s="105" t="s">
        <v>83</v>
      </c>
      <c r="AU211" s="105" t="s">
        <v>82</v>
      </c>
      <c r="AV211" s="7" t="s">
        <v>46</v>
      </c>
      <c r="AW211" s="7" t="s">
        <v>18</v>
      </c>
      <c r="AX211" s="7" t="s">
        <v>45</v>
      </c>
      <c r="AY211" s="105" t="s">
        <v>77</v>
      </c>
    </row>
    <row r="212" spans="2:65" s="7" customFormat="1" x14ac:dyDescent="0.2">
      <c r="B212" s="103"/>
      <c r="D212" s="104" t="s">
        <v>83</v>
      </c>
      <c r="E212" s="105" t="s">
        <v>0</v>
      </c>
      <c r="F212" s="106" t="s">
        <v>84</v>
      </c>
      <c r="H212" s="105" t="s">
        <v>0</v>
      </c>
      <c r="I212" s="107"/>
      <c r="L212" s="103"/>
      <c r="M212" s="108"/>
      <c r="T212" s="109"/>
      <c r="AT212" s="105" t="s">
        <v>83</v>
      </c>
      <c r="AU212" s="105" t="s">
        <v>82</v>
      </c>
      <c r="AV212" s="7" t="s">
        <v>46</v>
      </c>
      <c r="AW212" s="7" t="s">
        <v>18</v>
      </c>
      <c r="AX212" s="7" t="s">
        <v>45</v>
      </c>
      <c r="AY212" s="105" t="s">
        <v>77</v>
      </c>
    </row>
    <row r="213" spans="2:65" s="7" customFormat="1" x14ac:dyDescent="0.2">
      <c r="B213" s="103"/>
      <c r="D213" s="104" t="s">
        <v>83</v>
      </c>
      <c r="E213" s="105" t="s">
        <v>0</v>
      </c>
      <c r="F213" s="106" t="s">
        <v>339</v>
      </c>
      <c r="H213" s="105" t="s">
        <v>0</v>
      </c>
      <c r="I213" s="107"/>
      <c r="L213" s="103"/>
      <c r="M213" s="108"/>
      <c r="T213" s="109"/>
      <c r="AT213" s="105" t="s">
        <v>83</v>
      </c>
      <c r="AU213" s="105" t="s">
        <v>82</v>
      </c>
      <c r="AV213" s="7" t="s">
        <v>46</v>
      </c>
      <c r="AW213" s="7" t="s">
        <v>18</v>
      </c>
      <c r="AX213" s="7" t="s">
        <v>45</v>
      </c>
      <c r="AY213" s="105" t="s">
        <v>77</v>
      </c>
    </row>
    <row r="214" spans="2:65" s="8" customFormat="1" x14ac:dyDescent="0.2">
      <c r="B214" s="110"/>
      <c r="D214" s="104" t="s">
        <v>83</v>
      </c>
      <c r="E214" s="111" t="s">
        <v>0</v>
      </c>
      <c r="F214" s="112" t="s">
        <v>406</v>
      </c>
      <c r="H214" s="113">
        <v>60.817</v>
      </c>
      <c r="I214" s="114"/>
      <c r="L214" s="110"/>
      <c r="M214" s="115"/>
      <c r="T214" s="116"/>
      <c r="AT214" s="111" t="s">
        <v>83</v>
      </c>
      <c r="AU214" s="111" t="s">
        <v>82</v>
      </c>
      <c r="AV214" s="8" t="s">
        <v>82</v>
      </c>
      <c r="AW214" s="8" t="s">
        <v>18</v>
      </c>
      <c r="AX214" s="8" t="s">
        <v>45</v>
      </c>
      <c r="AY214" s="111" t="s">
        <v>77</v>
      </c>
    </row>
    <row r="215" spans="2:65" s="7" customFormat="1" x14ac:dyDescent="0.2">
      <c r="B215" s="103"/>
      <c r="D215" s="104" t="s">
        <v>83</v>
      </c>
      <c r="E215" s="105" t="s">
        <v>0</v>
      </c>
      <c r="F215" s="106" t="s">
        <v>341</v>
      </c>
      <c r="H215" s="105" t="s">
        <v>0</v>
      </c>
      <c r="I215" s="107"/>
      <c r="L215" s="103"/>
      <c r="M215" s="108"/>
      <c r="T215" s="109"/>
      <c r="AT215" s="105" t="s">
        <v>83</v>
      </c>
      <c r="AU215" s="105" t="s">
        <v>82</v>
      </c>
      <c r="AV215" s="7" t="s">
        <v>46</v>
      </c>
      <c r="AW215" s="7" t="s">
        <v>18</v>
      </c>
      <c r="AX215" s="7" t="s">
        <v>45</v>
      </c>
      <c r="AY215" s="105" t="s">
        <v>77</v>
      </c>
    </row>
    <row r="216" spans="2:65" s="8" customFormat="1" x14ac:dyDescent="0.2">
      <c r="B216" s="110"/>
      <c r="D216" s="104" t="s">
        <v>83</v>
      </c>
      <c r="E216" s="111" t="s">
        <v>0</v>
      </c>
      <c r="F216" s="112" t="s">
        <v>407</v>
      </c>
      <c r="H216" s="113">
        <v>39.01</v>
      </c>
      <c r="I216" s="114"/>
      <c r="L216" s="110"/>
      <c r="M216" s="115"/>
      <c r="T216" s="116"/>
      <c r="AT216" s="111" t="s">
        <v>83</v>
      </c>
      <c r="AU216" s="111" t="s">
        <v>82</v>
      </c>
      <c r="AV216" s="8" t="s">
        <v>82</v>
      </c>
      <c r="AW216" s="8" t="s">
        <v>18</v>
      </c>
      <c r="AX216" s="8" t="s">
        <v>45</v>
      </c>
      <c r="AY216" s="111" t="s">
        <v>77</v>
      </c>
    </row>
    <row r="217" spans="2:65" s="7" customFormat="1" x14ac:dyDescent="0.2">
      <c r="B217" s="103"/>
      <c r="D217" s="104" t="s">
        <v>83</v>
      </c>
      <c r="E217" s="105" t="s">
        <v>0</v>
      </c>
      <c r="F217" s="106" t="s">
        <v>343</v>
      </c>
      <c r="H217" s="105" t="s">
        <v>0</v>
      </c>
      <c r="I217" s="107"/>
      <c r="L217" s="103"/>
      <c r="M217" s="108"/>
      <c r="T217" s="109"/>
      <c r="AT217" s="105" t="s">
        <v>83</v>
      </c>
      <c r="AU217" s="105" t="s">
        <v>82</v>
      </c>
      <c r="AV217" s="7" t="s">
        <v>46</v>
      </c>
      <c r="AW217" s="7" t="s">
        <v>18</v>
      </c>
      <c r="AX217" s="7" t="s">
        <v>45</v>
      </c>
      <c r="AY217" s="105" t="s">
        <v>77</v>
      </c>
    </row>
    <row r="218" spans="2:65" s="8" customFormat="1" x14ac:dyDescent="0.2">
      <c r="B218" s="110"/>
      <c r="D218" s="104" t="s">
        <v>83</v>
      </c>
      <c r="E218" s="111" t="s">
        <v>0</v>
      </c>
      <c r="F218" s="112" t="s">
        <v>408</v>
      </c>
      <c r="H218" s="113">
        <v>18.175999999999998</v>
      </c>
      <c r="I218" s="114"/>
      <c r="L218" s="110"/>
      <c r="M218" s="115"/>
      <c r="T218" s="116"/>
      <c r="AT218" s="111" t="s">
        <v>83</v>
      </c>
      <c r="AU218" s="111" t="s">
        <v>82</v>
      </c>
      <c r="AV218" s="8" t="s">
        <v>82</v>
      </c>
      <c r="AW218" s="8" t="s">
        <v>18</v>
      </c>
      <c r="AX218" s="8" t="s">
        <v>45</v>
      </c>
      <c r="AY218" s="111" t="s">
        <v>77</v>
      </c>
    </row>
    <row r="219" spans="2:65" s="7" customFormat="1" x14ac:dyDescent="0.2">
      <c r="B219" s="103"/>
      <c r="D219" s="104" t="s">
        <v>83</v>
      </c>
      <c r="E219" s="105" t="s">
        <v>0</v>
      </c>
      <c r="F219" s="106" t="s">
        <v>345</v>
      </c>
      <c r="H219" s="105" t="s">
        <v>0</v>
      </c>
      <c r="I219" s="107"/>
      <c r="L219" s="103"/>
      <c r="M219" s="108"/>
      <c r="T219" s="109"/>
      <c r="AT219" s="105" t="s">
        <v>83</v>
      </c>
      <c r="AU219" s="105" t="s">
        <v>82</v>
      </c>
      <c r="AV219" s="7" t="s">
        <v>46</v>
      </c>
      <c r="AW219" s="7" t="s">
        <v>18</v>
      </c>
      <c r="AX219" s="7" t="s">
        <v>45</v>
      </c>
      <c r="AY219" s="105" t="s">
        <v>77</v>
      </c>
    </row>
    <row r="220" spans="2:65" s="8" customFormat="1" x14ac:dyDescent="0.2">
      <c r="B220" s="110"/>
      <c r="D220" s="104" t="s">
        <v>83</v>
      </c>
      <c r="E220" s="111" t="s">
        <v>0</v>
      </c>
      <c r="F220" s="112" t="s">
        <v>409</v>
      </c>
      <c r="H220" s="113">
        <v>22.856999999999999</v>
      </c>
      <c r="I220" s="114"/>
      <c r="L220" s="110"/>
      <c r="M220" s="115"/>
      <c r="T220" s="116"/>
      <c r="AT220" s="111" t="s">
        <v>83</v>
      </c>
      <c r="AU220" s="111" t="s">
        <v>82</v>
      </c>
      <c r="AV220" s="8" t="s">
        <v>82</v>
      </c>
      <c r="AW220" s="8" t="s">
        <v>18</v>
      </c>
      <c r="AX220" s="8" t="s">
        <v>45</v>
      </c>
      <c r="AY220" s="111" t="s">
        <v>77</v>
      </c>
    </row>
    <row r="221" spans="2:65" s="7" customFormat="1" x14ac:dyDescent="0.2">
      <c r="B221" s="103"/>
      <c r="D221" s="104" t="s">
        <v>83</v>
      </c>
      <c r="E221" s="105" t="s">
        <v>0</v>
      </c>
      <c r="F221" s="106" t="s">
        <v>347</v>
      </c>
      <c r="H221" s="105" t="s">
        <v>0</v>
      </c>
      <c r="I221" s="107"/>
      <c r="L221" s="103"/>
      <c r="M221" s="108"/>
      <c r="T221" s="109"/>
      <c r="AT221" s="105" t="s">
        <v>83</v>
      </c>
      <c r="AU221" s="105" t="s">
        <v>82</v>
      </c>
      <c r="AV221" s="7" t="s">
        <v>46</v>
      </c>
      <c r="AW221" s="7" t="s">
        <v>18</v>
      </c>
      <c r="AX221" s="7" t="s">
        <v>45</v>
      </c>
      <c r="AY221" s="105" t="s">
        <v>77</v>
      </c>
    </row>
    <row r="222" spans="2:65" s="8" customFormat="1" x14ac:dyDescent="0.2">
      <c r="B222" s="110"/>
      <c r="D222" s="104" t="s">
        <v>83</v>
      </c>
      <c r="E222" s="111" t="s">
        <v>0</v>
      </c>
      <c r="F222" s="112" t="s">
        <v>410</v>
      </c>
      <c r="H222" s="113">
        <v>27.667000000000002</v>
      </c>
      <c r="I222" s="114"/>
      <c r="L222" s="110"/>
      <c r="M222" s="115"/>
      <c r="T222" s="116"/>
      <c r="AT222" s="111" t="s">
        <v>83</v>
      </c>
      <c r="AU222" s="111" t="s">
        <v>82</v>
      </c>
      <c r="AV222" s="8" t="s">
        <v>82</v>
      </c>
      <c r="AW222" s="8" t="s">
        <v>18</v>
      </c>
      <c r="AX222" s="8" t="s">
        <v>45</v>
      </c>
      <c r="AY222" s="111" t="s">
        <v>77</v>
      </c>
    </row>
    <row r="223" spans="2:65" s="7" customFormat="1" x14ac:dyDescent="0.2">
      <c r="B223" s="103"/>
      <c r="D223" s="104" t="s">
        <v>83</v>
      </c>
      <c r="E223" s="105" t="s">
        <v>0</v>
      </c>
      <c r="F223" s="106" t="s">
        <v>349</v>
      </c>
      <c r="H223" s="105" t="s">
        <v>0</v>
      </c>
      <c r="I223" s="107"/>
      <c r="L223" s="103"/>
      <c r="M223" s="108"/>
      <c r="T223" s="109"/>
      <c r="AT223" s="105" t="s">
        <v>83</v>
      </c>
      <c r="AU223" s="105" t="s">
        <v>82</v>
      </c>
      <c r="AV223" s="7" t="s">
        <v>46</v>
      </c>
      <c r="AW223" s="7" t="s">
        <v>18</v>
      </c>
      <c r="AX223" s="7" t="s">
        <v>45</v>
      </c>
      <c r="AY223" s="105" t="s">
        <v>77</v>
      </c>
    </row>
    <row r="224" spans="2:65" s="8" customFormat="1" x14ac:dyDescent="0.2">
      <c r="B224" s="110"/>
      <c r="D224" s="104" t="s">
        <v>83</v>
      </c>
      <c r="E224" s="111" t="s">
        <v>0</v>
      </c>
      <c r="F224" s="112" t="s">
        <v>411</v>
      </c>
      <c r="H224" s="113">
        <v>28.285</v>
      </c>
      <c r="I224" s="114"/>
      <c r="L224" s="110"/>
      <c r="M224" s="115"/>
      <c r="T224" s="116"/>
      <c r="AT224" s="111" t="s">
        <v>83</v>
      </c>
      <c r="AU224" s="111" t="s">
        <v>82</v>
      </c>
      <c r="AV224" s="8" t="s">
        <v>82</v>
      </c>
      <c r="AW224" s="8" t="s">
        <v>18</v>
      </c>
      <c r="AX224" s="8" t="s">
        <v>45</v>
      </c>
      <c r="AY224" s="111" t="s">
        <v>77</v>
      </c>
    </row>
    <row r="225" spans="2:51" s="7" customFormat="1" x14ac:dyDescent="0.2">
      <c r="B225" s="103"/>
      <c r="D225" s="104" t="s">
        <v>83</v>
      </c>
      <c r="E225" s="105" t="s">
        <v>0</v>
      </c>
      <c r="F225" s="106" t="s">
        <v>351</v>
      </c>
      <c r="H225" s="105" t="s">
        <v>0</v>
      </c>
      <c r="I225" s="107"/>
      <c r="L225" s="103"/>
      <c r="M225" s="108"/>
      <c r="T225" s="109"/>
      <c r="AT225" s="105" t="s">
        <v>83</v>
      </c>
      <c r="AU225" s="105" t="s">
        <v>82</v>
      </c>
      <c r="AV225" s="7" t="s">
        <v>46</v>
      </c>
      <c r="AW225" s="7" t="s">
        <v>18</v>
      </c>
      <c r="AX225" s="7" t="s">
        <v>45</v>
      </c>
      <c r="AY225" s="105" t="s">
        <v>77</v>
      </c>
    </row>
    <row r="226" spans="2:51" s="8" customFormat="1" x14ac:dyDescent="0.2">
      <c r="B226" s="110"/>
      <c r="D226" s="104" t="s">
        <v>83</v>
      </c>
      <c r="E226" s="111" t="s">
        <v>0</v>
      </c>
      <c r="F226" s="112" t="s">
        <v>412</v>
      </c>
      <c r="H226" s="113">
        <v>34.093000000000004</v>
      </c>
      <c r="I226" s="114"/>
      <c r="L226" s="110"/>
      <c r="M226" s="115"/>
      <c r="T226" s="116"/>
      <c r="AT226" s="111" t="s">
        <v>83</v>
      </c>
      <c r="AU226" s="111" t="s">
        <v>82</v>
      </c>
      <c r="AV226" s="8" t="s">
        <v>82</v>
      </c>
      <c r="AW226" s="8" t="s">
        <v>18</v>
      </c>
      <c r="AX226" s="8" t="s">
        <v>45</v>
      </c>
      <c r="AY226" s="111" t="s">
        <v>77</v>
      </c>
    </row>
    <row r="227" spans="2:51" s="7" customFormat="1" x14ac:dyDescent="0.2">
      <c r="B227" s="103"/>
      <c r="D227" s="104" t="s">
        <v>83</v>
      </c>
      <c r="E227" s="105" t="s">
        <v>0</v>
      </c>
      <c r="F227" s="106" t="s">
        <v>353</v>
      </c>
      <c r="H227" s="105" t="s">
        <v>0</v>
      </c>
      <c r="I227" s="107"/>
      <c r="L227" s="103"/>
      <c r="M227" s="108"/>
      <c r="T227" s="109"/>
      <c r="AT227" s="105" t="s">
        <v>83</v>
      </c>
      <c r="AU227" s="105" t="s">
        <v>82</v>
      </c>
      <c r="AV227" s="7" t="s">
        <v>46</v>
      </c>
      <c r="AW227" s="7" t="s">
        <v>18</v>
      </c>
      <c r="AX227" s="7" t="s">
        <v>45</v>
      </c>
      <c r="AY227" s="105" t="s">
        <v>77</v>
      </c>
    </row>
    <row r="228" spans="2:51" s="8" customFormat="1" x14ac:dyDescent="0.2">
      <c r="B228" s="110"/>
      <c r="D228" s="104" t="s">
        <v>83</v>
      </c>
      <c r="E228" s="111" t="s">
        <v>0</v>
      </c>
      <c r="F228" s="112" t="s">
        <v>413</v>
      </c>
      <c r="H228" s="113">
        <v>46.368000000000002</v>
      </c>
      <c r="I228" s="114"/>
      <c r="L228" s="110"/>
      <c r="M228" s="115"/>
      <c r="T228" s="116"/>
      <c r="AT228" s="111" t="s">
        <v>83</v>
      </c>
      <c r="AU228" s="111" t="s">
        <v>82</v>
      </c>
      <c r="AV228" s="8" t="s">
        <v>82</v>
      </c>
      <c r="AW228" s="8" t="s">
        <v>18</v>
      </c>
      <c r="AX228" s="8" t="s">
        <v>45</v>
      </c>
      <c r="AY228" s="111" t="s">
        <v>77</v>
      </c>
    </row>
    <row r="229" spans="2:51" s="7" customFormat="1" x14ac:dyDescent="0.2">
      <c r="B229" s="103"/>
      <c r="D229" s="104" t="s">
        <v>83</v>
      </c>
      <c r="E229" s="105" t="s">
        <v>0</v>
      </c>
      <c r="F229" s="106" t="s">
        <v>355</v>
      </c>
      <c r="H229" s="105" t="s">
        <v>0</v>
      </c>
      <c r="I229" s="107"/>
      <c r="L229" s="103"/>
      <c r="M229" s="108"/>
      <c r="T229" s="109"/>
      <c r="AT229" s="105" t="s">
        <v>83</v>
      </c>
      <c r="AU229" s="105" t="s">
        <v>82</v>
      </c>
      <c r="AV229" s="7" t="s">
        <v>46</v>
      </c>
      <c r="AW229" s="7" t="s">
        <v>18</v>
      </c>
      <c r="AX229" s="7" t="s">
        <v>45</v>
      </c>
      <c r="AY229" s="105" t="s">
        <v>77</v>
      </c>
    </row>
    <row r="230" spans="2:51" s="8" customFormat="1" x14ac:dyDescent="0.2">
      <c r="B230" s="110"/>
      <c r="D230" s="104" t="s">
        <v>83</v>
      </c>
      <c r="E230" s="111" t="s">
        <v>0</v>
      </c>
      <c r="F230" s="112" t="s">
        <v>414</v>
      </c>
      <c r="H230" s="113">
        <v>7.95</v>
      </c>
      <c r="I230" s="114"/>
      <c r="L230" s="110"/>
      <c r="M230" s="115"/>
      <c r="T230" s="116"/>
      <c r="AT230" s="111" t="s">
        <v>83</v>
      </c>
      <c r="AU230" s="111" t="s">
        <v>82</v>
      </c>
      <c r="AV230" s="8" t="s">
        <v>82</v>
      </c>
      <c r="AW230" s="8" t="s">
        <v>18</v>
      </c>
      <c r="AX230" s="8" t="s">
        <v>45</v>
      </c>
      <c r="AY230" s="111" t="s">
        <v>77</v>
      </c>
    </row>
    <row r="231" spans="2:51" s="7" customFormat="1" x14ac:dyDescent="0.2">
      <c r="B231" s="103"/>
      <c r="D231" s="104" t="s">
        <v>83</v>
      </c>
      <c r="E231" s="105" t="s">
        <v>0</v>
      </c>
      <c r="F231" s="106" t="s">
        <v>357</v>
      </c>
      <c r="H231" s="105" t="s">
        <v>0</v>
      </c>
      <c r="I231" s="107"/>
      <c r="L231" s="103"/>
      <c r="M231" s="108"/>
      <c r="T231" s="109"/>
      <c r="AT231" s="105" t="s">
        <v>83</v>
      </c>
      <c r="AU231" s="105" t="s">
        <v>82</v>
      </c>
      <c r="AV231" s="7" t="s">
        <v>46</v>
      </c>
      <c r="AW231" s="7" t="s">
        <v>18</v>
      </c>
      <c r="AX231" s="7" t="s">
        <v>45</v>
      </c>
      <c r="AY231" s="105" t="s">
        <v>77</v>
      </c>
    </row>
    <row r="232" spans="2:51" s="8" customFormat="1" x14ac:dyDescent="0.2">
      <c r="B232" s="110"/>
      <c r="D232" s="104" t="s">
        <v>83</v>
      </c>
      <c r="E232" s="111" t="s">
        <v>0</v>
      </c>
      <c r="F232" s="112" t="s">
        <v>358</v>
      </c>
      <c r="H232" s="113">
        <v>0</v>
      </c>
      <c r="I232" s="114"/>
      <c r="L232" s="110"/>
      <c r="M232" s="115"/>
      <c r="T232" s="116"/>
      <c r="AT232" s="111" t="s">
        <v>83</v>
      </c>
      <c r="AU232" s="111" t="s">
        <v>82</v>
      </c>
      <c r="AV232" s="8" t="s">
        <v>82</v>
      </c>
      <c r="AW232" s="8" t="s">
        <v>18</v>
      </c>
      <c r="AX232" s="8" t="s">
        <v>45</v>
      </c>
      <c r="AY232" s="111" t="s">
        <v>77</v>
      </c>
    </row>
    <row r="233" spans="2:51" s="7" customFormat="1" x14ac:dyDescent="0.2">
      <c r="B233" s="103"/>
      <c r="D233" s="104" t="s">
        <v>83</v>
      </c>
      <c r="E233" s="105" t="s">
        <v>0</v>
      </c>
      <c r="F233" s="106" t="s">
        <v>359</v>
      </c>
      <c r="H233" s="105" t="s">
        <v>0</v>
      </c>
      <c r="I233" s="107"/>
      <c r="L233" s="103"/>
      <c r="M233" s="108"/>
      <c r="T233" s="109"/>
      <c r="AT233" s="105" t="s">
        <v>83</v>
      </c>
      <c r="AU233" s="105" t="s">
        <v>82</v>
      </c>
      <c r="AV233" s="7" t="s">
        <v>46</v>
      </c>
      <c r="AW233" s="7" t="s">
        <v>18</v>
      </c>
      <c r="AX233" s="7" t="s">
        <v>45</v>
      </c>
      <c r="AY233" s="105" t="s">
        <v>77</v>
      </c>
    </row>
    <row r="234" spans="2:51" s="8" customFormat="1" x14ac:dyDescent="0.2">
      <c r="B234" s="110"/>
      <c r="D234" s="104" t="s">
        <v>83</v>
      </c>
      <c r="E234" s="111" t="s">
        <v>0</v>
      </c>
      <c r="F234" s="112" t="s">
        <v>415</v>
      </c>
      <c r="H234" s="113">
        <v>30.361999999999998</v>
      </c>
      <c r="I234" s="114"/>
      <c r="L234" s="110"/>
      <c r="M234" s="115"/>
      <c r="T234" s="116"/>
      <c r="AT234" s="111" t="s">
        <v>83</v>
      </c>
      <c r="AU234" s="111" t="s">
        <v>82</v>
      </c>
      <c r="AV234" s="8" t="s">
        <v>82</v>
      </c>
      <c r="AW234" s="8" t="s">
        <v>18</v>
      </c>
      <c r="AX234" s="8" t="s">
        <v>45</v>
      </c>
      <c r="AY234" s="111" t="s">
        <v>77</v>
      </c>
    </row>
    <row r="235" spans="2:51" s="7" customFormat="1" x14ac:dyDescent="0.2">
      <c r="B235" s="103"/>
      <c r="D235" s="104" t="s">
        <v>83</v>
      </c>
      <c r="E235" s="105" t="s">
        <v>0</v>
      </c>
      <c r="F235" s="106" t="s">
        <v>361</v>
      </c>
      <c r="H235" s="105" t="s">
        <v>0</v>
      </c>
      <c r="I235" s="107"/>
      <c r="L235" s="103"/>
      <c r="M235" s="108"/>
      <c r="T235" s="109"/>
      <c r="AT235" s="105" t="s">
        <v>83</v>
      </c>
      <c r="AU235" s="105" t="s">
        <v>82</v>
      </c>
      <c r="AV235" s="7" t="s">
        <v>46</v>
      </c>
      <c r="AW235" s="7" t="s">
        <v>18</v>
      </c>
      <c r="AX235" s="7" t="s">
        <v>45</v>
      </c>
      <c r="AY235" s="105" t="s">
        <v>77</v>
      </c>
    </row>
    <row r="236" spans="2:51" s="8" customFormat="1" x14ac:dyDescent="0.2">
      <c r="B236" s="110"/>
      <c r="D236" s="104" t="s">
        <v>83</v>
      </c>
      <c r="E236" s="111" t="s">
        <v>0</v>
      </c>
      <c r="F236" s="112" t="s">
        <v>416</v>
      </c>
      <c r="H236" s="113">
        <v>83.997</v>
      </c>
      <c r="I236" s="114"/>
      <c r="L236" s="110"/>
      <c r="M236" s="115"/>
      <c r="T236" s="116"/>
      <c r="AT236" s="111" t="s">
        <v>83</v>
      </c>
      <c r="AU236" s="111" t="s">
        <v>82</v>
      </c>
      <c r="AV236" s="8" t="s">
        <v>82</v>
      </c>
      <c r="AW236" s="8" t="s">
        <v>18</v>
      </c>
      <c r="AX236" s="8" t="s">
        <v>45</v>
      </c>
      <c r="AY236" s="111" t="s">
        <v>77</v>
      </c>
    </row>
    <row r="237" spans="2:51" s="7" customFormat="1" x14ac:dyDescent="0.2">
      <c r="B237" s="103"/>
      <c r="D237" s="104" t="s">
        <v>83</v>
      </c>
      <c r="E237" s="105" t="s">
        <v>0</v>
      </c>
      <c r="F237" s="106" t="s">
        <v>363</v>
      </c>
      <c r="H237" s="105" t="s">
        <v>0</v>
      </c>
      <c r="I237" s="107"/>
      <c r="L237" s="103"/>
      <c r="M237" s="108"/>
      <c r="T237" s="109"/>
      <c r="AT237" s="105" t="s">
        <v>83</v>
      </c>
      <c r="AU237" s="105" t="s">
        <v>82</v>
      </c>
      <c r="AV237" s="7" t="s">
        <v>46</v>
      </c>
      <c r="AW237" s="7" t="s">
        <v>18</v>
      </c>
      <c r="AX237" s="7" t="s">
        <v>45</v>
      </c>
      <c r="AY237" s="105" t="s">
        <v>77</v>
      </c>
    </row>
    <row r="238" spans="2:51" s="8" customFormat="1" x14ac:dyDescent="0.2">
      <c r="B238" s="110"/>
      <c r="D238" s="104" t="s">
        <v>83</v>
      </c>
      <c r="E238" s="111" t="s">
        <v>0</v>
      </c>
      <c r="F238" s="112" t="s">
        <v>417</v>
      </c>
      <c r="H238" s="113">
        <v>135.89400000000001</v>
      </c>
      <c r="I238" s="114"/>
      <c r="L238" s="110"/>
      <c r="M238" s="115"/>
      <c r="T238" s="116"/>
      <c r="AT238" s="111" t="s">
        <v>83</v>
      </c>
      <c r="AU238" s="111" t="s">
        <v>82</v>
      </c>
      <c r="AV238" s="8" t="s">
        <v>82</v>
      </c>
      <c r="AW238" s="8" t="s">
        <v>18</v>
      </c>
      <c r="AX238" s="8" t="s">
        <v>45</v>
      </c>
      <c r="AY238" s="111" t="s">
        <v>77</v>
      </c>
    </row>
    <row r="239" spans="2:51" s="7" customFormat="1" x14ac:dyDescent="0.2">
      <c r="B239" s="103"/>
      <c r="D239" s="104" t="s">
        <v>83</v>
      </c>
      <c r="E239" s="105" t="s">
        <v>0</v>
      </c>
      <c r="F239" s="106" t="s">
        <v>365</v>
      </c>
      <c r="H239" s="105" t="s">
        <v>0</v>
      </c>
      <c r="I239" s="107"/>
      <c r="L239" s="103"/>
      <c r="M239" s="108"/>
      <c r="T239" s="109"/>
      <c r="AT239" s="105" t="s">
        <v>83</v>
      </c>
      <c r="AU239" s="105" t="s">
        <v>82</v>
      </c>
      <c r="AV239" s="7" t="s">
        <v>46</v>
      </c>
      <c r="AW239" s="7" t="s">
        <v>18</v>
      </c>
      <c r="AX239" s="7" t="s">
        <v>45</v>
      </c>
      <c r="AY239" s="105" t="s">
        <v>77</v>
      </c>
    </row>
    <row r="240" spans="2:51" s="8" customFormat="1" x14ac:dyDescent="0.2">
      <c r="B240" s="110"/>
      <c r="D240" s="104" t="s">
        <v>83</v>
      </c>
      <c r="E240" s="111" t="s">
        <v>0</v>
      </c>
      <c r="F240" s="112" t="s">
        <v>418</v>
      </c>
      <c r="H240" s="113">
        <v>110.068</v>
      </c>
      <c r="I240" s="114"/>
      <c r="L240" s="110"/>
      <c r="M240" s="115"/>
      <c r="T240" s="116"/>
      <c r="AT240" s="111" t="s">
        <v>83</v>
      </c>
      <c r="AU240" s="111" t="s">
        <v>82</v>
      </c>
      <c r="AV240" s="8" t="s">
        <v>82</v>
      </c>
      <c r="AW240" s="8" t="s">
        <v>18</v>
      </c>
      <c r="AX240" s="8" t="s">
        <v>45</v>
      </c>
      <c r="AY240" s="111" t="s">
        <v>77</v>
      </c>
    </row>
    <row r="241" spans="2:65" s="7" customFormat="1" x14ac:dyDescent="0.2">
      <c r="B241" s="103"/>
      <c r="D241" s="104" t="s">
        <v>83</v>
      </c>
      <c r="E241" s="105" t="s">
        <v>0</v>
      </c>
      <c r="F241" s="106" t="s">
        <v>367</v>
      </c>
      <c r="H241" s="105" t="s">
        <v>0</v>
      </c>
      <c r="I241" s="107"/>
      <c r="L241" s="103"/>
      <c r="M241" s="108"/>
      <c r="T241" s="109"/>
      <c r="AT241" s="105" t="s">
        <v>83</v>
      </c>
      <c r="AU241" s="105" t="s">
        <v>82</v>
      </c>
      <c r="AV241" s="7" t="s">
        <v>46</v>
      </c>
      <c r="AW241" s="7" t="s">
        <v>18</v>
      </c>
      <c r="AX241" s="7" t="s">
        <v>45</v>
      </c>
      <c r="AY241" s="105" t="s">
        <v>77</v>
      </c>
    </row>
    <row r="242" spans="2:65" s="8" customFormat="1" x14ac:dyDescent="0.2">
      <c r="B242" s="110"/>
      <c r="D242" s="104" t="s">
        <v>83</v>
      </c>
      <c r="E242" s="111" t="s">
        <v>0</v>
      </c>
      <c r="F242" s="112" t="s">
        <v>419</v>
      </c>
      <c r="H242" s="113">
        <v>90.174000000000007</v>
      </c>
      <c r="I242" s="114"/>
      <c r="L242" s="110"/>
      <c r="M242" s="115"/>
      <c r="T242" s="116"/>
      <c r="AT242" s="111" t="s">
        <v>83</v>
      </c>
      <c r="AU242" s="111" t="s">
        <v>82</v>
      </c>
      <c r="AV242" s="8" t="s">
        <v>82</v>
      </c>
      <c r="AW242" s="8" t="s">
        <v>18</v>
      </c>
      <c r="AX242" s="8" t="s">
        <v>45</v>
      </c>
      <c r="AY242" s="111" t="s">
        <v>77</v>
      </c>
    </row>
    <row r="243" spans="2:65" s="7" customFormat="1" x14ac:dyDescent="0.2">
      <c r="B243" s="103"/>
      <c r="D243" s="104" t="s">
        <v>83</v>
      </c>
      <c r="E243" s="105" t="s">
        <v>0</v>
      </c>
      <c r="F243" s="106" t="s">
        <v>369</v>
      </c>
      <c r="H243" s="105" t="s">
        <v>0</v>
      </c>
      <c r="I243" s="107"/>
      <c r="L243" s="103"/>
      <c r="M243" s="108"/>
      <c r="T243" s="109"/>
      <c r="AT243" s="105" t="s">
        <v>83</v>
      </c>
      <c r="AU243" s="105" t="s">
        <v>82</v>
      </c>
      <c r="AV243" s="7" t="s">
        <v>46</v>
      </c>
      <c r="AW243" s="7" t="s">
        <v>18</v>
      </c>
      <c r="AX243" s="7" t="s">
        <v>45</v>
      </c>
      <c r="AY243" s="105" t="s">
        <v>77</v>
      </c>
    </row>
    <row r="244" spans="2:65" s="8" customFormat="1" x14ac:dyDescent="0.2">
      <c r="B244" s="110"/>
      <c r="D244" s="104" t="s">
        <v>83</v>
      </c>
      <c r="E244" s="111" t="s">
        <v>0</v>
      </c>
      <c r="F244" s="112" t="s">
        <v>420</v>
      </c>
      <c r="H244" s="113">
        <v>92.733999999999995</v>
      </c>
      <c r="I244" s="114"/>
      <c r="L244" s="110"/>
      <c r="M244" s="115"/>
      <c r="T244" s="116"/>
      <c r="AT244" s="111" t="s">
        <v>83</v>
      </c>
      <c r="AU244" s="111" t="s">
        <v>82</v>
      </c>
      <c r="AV244" s="8" t="s">
        <v>82</v>
      </c>
      <c r="AW244" s="8" t="s">
        <v>18</v>
      </c>
      <c r="AX244" s="8" t="s">
        <v>45</v>
      </c>
      <c r="AY244" s="111" t="s">
        <v>77</v>
      </c>
    </row>
    <row r="245" spans="2:65" s="7" customFormat="1" x14ac:dyDescent="0.2">
      <c r="B245" s="103"/>
      <c r="D245" s="104" t="s">
        <v>83</v>
      </c>
      <c r="E245" s="105" t="s">
        <v>0</v>
      </c>
      <c r="F245" s="106" t="s">
        <v>371</v>
      </c>
      <c r="H245" s="105" t="s">
        <v>0</v>
      </c>
      <c r="I245" s="107"/>
      <c r="L245" s="103"/>
      <c r="M245" s="108"/>
      <c r="T245" s="109"/>
      <c r="AT245" s="105" t="s">
        <v>83</v>
      </c>
      <c r="AU245" s="105" t="s">
        <v>82</v>
      </c>
      <c r="AV245" s="7" t="s">
        <v>46</v>
      </c>
      <c r="AW245" s="7" t="s">
        <v>18</v>
      </c>
      <c r="AX245" s="7" t="s">
        <v>45</v>
      </c>
      <c r="AY245" s="105" t="s">
        <v>77</v>
      </c>
    </row>
    <row r="246" spans="2:65" s="8" customFormat="1" x14ac:dyDescent="0.2">
      <c r="B246" s="110"/>
      <c r="D246" s="104" t="s">
        <v>83</v>
      </c>
      <c r="E246" s="111" t="s">
        <v>0</v>
      </c>
      <c r="F246" s="112" t="s">
        <v>421</v>
      </c>
      <c r="H246" s="113">
        <v>164.64</v>
      </c>
      <c r="I246" s="114"/>
      <c r="L246" s="110"/>
      <c r="M246" s="115"/>
      <c r="T246" s="116"/>
      <c r="AT246" s="111" t="s">
        <v>83</v>
      </c>
      <c r="AU246" s="111" t="s">
        <v>82</v>
      </c>
      <c r="AV246" s="8" t="s">
        <v>82</v>
      </c>
      <c r="AW246" s="8" t="s">
        <v>18</v>
      </c>
      <c r="AX246" s="8" t="s">
        <v>45</v>
      </c>
      <c r="AY246" s="111" t="s">
        <v>77</v>
      </c>
    </row>
    <row r="247" spans="2:65" s="7" customFormat="1" x14ac:dyDescent="0.2">
      <c r="B247" s="103"/>
      <c r="D247" s="104" t="s">
        <v>83</v>
      </c>
      <c r="E247" s="105" t="s">
        <v>0</v>
      </c>
      <c r="F247" s="106" t="s">
        <v>373</v>
      </c>
      <c r="H247" s="105" t="s">
        <v>0</v>
      </c>
      <c r="I247" s="107"/>
      <c r="L247" s="103"/>
      <c r="M247" s="108"/>
      <c r="T247" s="109"/>
      <c r="AT247" s="105" t="s">
        <v>83</v>
      </c>
      <c r="AU247" s="105" t="s">
        <v>82</v>
      </c>
      <c r="AV247" s="7" t="s">
        <v>46</v>
      </c>
      <c r="AW247" s="7" t="s">
        <v>18</v>
      </c>
      <c r="AX247" s="7" t="s">
        <v>45</v>
      </c>
      <c r="AY247" s="105" t="s">
        <v>77</v>
      </c>
    </row>
    <row r="248" spans="2:65" s="8" customFormat="1" x14ac:dyDescent="0.2">
      <c r="B248" s="110"/>
      <c r="D248" s="104" t="s">
        <v>83</v>
      </c>
      <c r="E248" s="111" t="s">
        <v>0</v>
      </c>
      <c r="F248" s="112" t="s">
        <v>422</v>
      </c>
      <c r="H248" s="113">
        <v>70.668000000000006</v>
      </c>
      <c r="I248" s="114"/>
      <c r="L248" s="110"/>
      <c r="M248" s="115"/>
      <c r="T248" s="116"/>
      <c r="AT248" s="111" t="s">
        <v>83</v>
      </c>
      <c r="AU248" s="111" t="s">
        <v>82</v>
      </c>
      <c r="AV248" s="8" t="s">
        <v>82</v>
      </c>
      <c r="AW248" s="8" t="s">
        <v>18</v>
      </c>
      <c r="AX248" s="8" t="s">
        <v>45</v>
      </c>
      <c r="AY248" s="111" t="s">
        <v>77</v>
      </c>
    </row>
    <row r="249" spans="2:65" s="7" customFormat="1" x14ac:dyDescent="0.2">
      <c r="B249" s="103"/>
      <c r="D249" s="104" t="s">
        <v>83</v>
      </c>
      <c r="E249" s="105" t="s">
        <v>0</v>
      </c>
      <c r="F249" s="106" t="s">
        <v>375</v>
      </c>
      <c r="H249" s="105" t="s">
        <v>0</v>
      </c>
      <c r="I249" s="107"/>
      <c r="L249" s="103"/>
      <c r="M249" s="108"/>
      <c r="T249" s="109"/>
      <c r="AT249" s="105" t="s">
        <v>83</v>
      </c>
      <c r="AU249" s="105" t="s">
        <v>82</v>
      </c>
      <c r="AV249" s="7" t="s">
        <v>46</v>
      </c>
      <c r="AW249" s="7" t="s">
        <v>18</v>
      </c>
      <c r="AX249" s="7" t="s">
        <v>45</v>
      </c>
      <c r="AY249" s="105" t="s">
        <v>77</v>
      </c>
    </row>
    <row r="250" spans="2:65" s="8" customFormat="1" x14ac:dyDescent="0.2">
      <c r="B250" s="110"/>
      <c r="D250" s="104" t="s">
        <v>83</v>
      </c>
      <c r="E250" s="111" t="s">
        <v>0</v>
      </c>
      <c r="F250" s="112" t="s">
        <v>423</v>
      </c>
      <c r="H250" s="113">
        <v>30.413</v>
      </c>
      <c r="I250" s="114"/>
      <c r="L250" s="110"/>
      <c r="M250" s="115"/>
      <c r="T250" s="116"/>
      <c r="AT250" s="111" t="s">
        <v>83</v>
      </c>
      <c r="AU250" s="111" t="s">
        <v>82</v>
      </c>
      <c r="AV250" s="8" t="s">
        <v>82</v>
      </c>
      <c r="AW250" s="8" t="s">
        <v>18</v>
      </c>
      <c r="AX250" s="8" t="s">
        <v>45</v>
      </c>
      <c r="AY250" s="111" t="s">
        <v>77</v>
      </c>
    </row>
    <row r="251" spans="2:65" s="7" customFormat="1" x14ac:dyDescent="0.2">
      <c r="B251" s="103"/>
      <c r="D251" s="104" t="s">
        <v>83</v>
      </c>
      <c r="E251" s="105" t="s">
        <v>0</v>
      </c>
      <c r="F251" s="106" t="s">
        <v>377</v>
      </c>
      <c r="H251" s="105" t="s">
        <v>0</v>
      </c>
      <c r="I251" s="107"/>
      <c r="L251" s="103"/>
      <c r="M251" s="108"/>
      <c r="T251" s="109"/>
      <c r="AT251" s="105" t="s">
        <v>83</v>
      </c>
      <c r="AU251" s="105" t="s">
        <v>82</v>
      </c>
      <c r="AV251" s="7" t="s">
        <v>46</v>
      </c>
      <c r="AW251" s="7" t="s">
        <v>18</v>
      </c>
      <c r="AX251" s="7" t="s">
        <v>45</v>
      </c>
      <c r="AY251" s="105" t="s">
        <v>77</v>
      </c>
    </row>
    <row r="252" spans="2:65" s="8" customFormat="1" x14ac:dyDescent="0.2">
      <c r="B252" s="110"/>
      <c r="D252" s="104" t="s">
        <v>83</v>
      </c>
      <c r="E252" s="111" t="s">
        <v>0</v>
      </c>
      <c r="F252" s="112" t="s">
        <v>424</v>
      </c>
      <c r="H252" s="113">
        <v>8.4049999999999994</v>
      </c>
      <c r="I252" s="114"/>
      <c r="L252" s="110"/>
      <c r="M252" s="115"/>
      <c r="T252" s="116"/>
      <c r="AT252" s="111" t="s">
        <v>83</v>
      </c>
      <c r="AU252" s="111" t="s">
        <v>82</v>
      </c>
      <c r="AV252" s="8" t="s">
        <v>82</v>
      </c>
      <c r="AW252" s="8" t="s">
        <v>18</v>
      </c>
      <c r="AX252" s="8" t="s">
        <v>45</v>
      </c>
      <c r="AY252" s="111" t="s">
        <v>77</v>
      </c>
    </row>
    <row r="253" spans="2:65" s="9" customFormat="1" x14ac:dyDescent="0.2">
      <c r="B253" s="117"/>
      <c r="D253" s="104" t="s">
        <v>83</v>
      </c>
      <c r="E253" s="118" t="s">
        <v>0</v>
      </c>
      <c r="F253" s="119" t="s">
        <v>85</v>
      </c>
      <c r="H253" s="120">
        <v>1102.5780000000002</v>
      </c>
      <c r="I253" s="121"/>
      <c r="L253" s="117"/>
      <c r="M253" s="122"/>
      <c r="T253" s="123"/>
      <c r="AT253" s="118" t="s">
        <v>83</v>
      </c>
      <c r="AU253" s="118" t="s">
        <v>82</v>
      </c>
      <c r="AV253" s="9" t="s">
        <v>81</v>
      </c>
      <c r="AW253" s="9" t="s">
        <v>18</v>
      </c>
      <c r="AX253" s="9" t="s">
        <v>46</v>
      </c>
      <c r="AY253" s="118" t="s">
        <v>77</v>
      </c>
    </row>
    <row r="254" spans="2:65" s="1" customFormat="1" ht="24.2" customHeight="1" x14ac:dyDescent="0.2">
      <c r="B254" s="88"/>
      <c r="C254" s="89" t="s">
        <v>112</v>
      </c>
      <c r="D254" s="89" t="s">
        <v>79</v>
      </c>
      <c r="E254" s="90" t="s">
        <v>113</v>
      </c>
      <c r="F254" s="91" t="s">
        <v>114</v>
      </c>
      <c r="G254" s="92" t="s">
        <v>80</v>
      </c>
      <c r="H254" s="93">
        <v>1102.578</v>
      </c>
      <c r="I254" s="94"/>
      <c r="J254" s="95">
        <f>ROUND(I254*H254,2)</f>
        <v>0</v>
      </c>
      <c r="K254" s="96"/>
      <c r="L254" s="19"/>
      <c r="M254" s="97" t="s">
        <v>0</v>
      </c>
      <c r="N254" s="98" t="s">
        <v>28</v>
      </c>
      <c r="P254" s="99">
        <f>O254*H254</f>
        <v>0</v>
      </c>
      <c r="Q254" s="99">
        <v>0</v>
      </c>
      <c r="R254" s="99">
        <f>Q254*H254</f>
        <v>0</v>
      </c>
      <c r="S254" s="99">
        <v>0</v>
      </c>
      <c r="T254" s="100">
        <f>S254*H254</f>
        <v>0</v>
      </c>
      <c r="AR254" s="101" t="s">
        <v>81</v>
      </c>
      <c r="AT254" s="101" t="s">
        <v>79</v>
      </c>
      <c r="AU254" s="101" t="s">
        <v>82</v>
      </c>
      <c r="AY254" s="10" t="s">
        <v>77</v>
      </c>
      <c r="BE254" s="102">
        <f>IF(N254="základná",J254,0)</f>
        <v>0</v>
      </c>
      <c r="BF254" s="102">
        <f>IF(N254="znížená",J254,0)</f>
        <v>0</v>
      </c>
      <c r="BG254" s="102">
        <f>IF(N254="zákl. prenesená",J254,0)</f>
        <v>0</v>
      </c>
      <c r="BH254" s="102">
        <f>IF(N254="zníž. prenesená",J254,0)</f>
        <v>0</v>
      </c>
      <c r="BI254" s="102">
        <f>IF(N254="nulová",J254,0)</f>
        <v>0</v>
      </c>
      <c r="BJ254" s="10" t="s">
        <v>82</v>
      </c>
      <c r="BK254" s="102">
        <f>ROUND(I254*H254,2)</f>
        <v>0</v>
      </c>
      <c r="BL254" s="10" t="s">
        <v>81</v>
      </c>
      <c r="BM254" s="101" t="s">
        <v>425</v>
      </c>
    </row>
    <row r="255" spans="2:65" s="1" customFormat="1" ht="21.75" customHeight="1" x14ac:dyDescent="0.2">
      <c r="B255" s="88"/>
      <c r="C255" s="89" t="s">
        <v>129</v>
      </c>
      <c r="D255" s="89" t="s">
        <v>79</v>
      </c>
      <c r="E255" s="90" t="s">
        <v>116</v>
      </c>
      <c r="F255" s="91" t="s">
        <v>117</v>
      </c>
      <c r="G255" s="92" t="s">
        <v>80</v>
      </c>
      <c r="H255" s="93">
        <v>63.234000000000002</v>
      </c>
      <c r="I255" s="94"/>
      <c r="J255" s="95">
        <f>ROUND(I255*H255,2)</f>
        <v>0</v>
      </c>
      <c r="K255" s="96"/>
      <c r="L255" s="19"/>
      <c r="M255" s="97" t="s">
        <v>0</v>
      </c>
      <c r="N255" s="98" t="s">
        <v>28</v>
      </c>
      <c r="P255" s="99">
        <f>O255*H255</f>
        <v>0</v>
      </c>
      <c r="Q255" s="99">
        <v>0</v>
      </c>
      <c r="R255" s="99">
        <f>Q255*H255</f>
        <v>0</v>
      </c>
      <c r="S255" s="99">
        <v>0</v>
      </c>
      <c r="T255" s="100">
        <f>S255*H255</f>
        <v>0</v>
      </c>
      <c r="AR255" s="101" t="s">
        <v>81</v>
      </c>
      <c r="AT255" s="101" t="s">
        <v>79</v>
      </c>
      <c r="AU255" s="101" t="s">
        <v>82</v>
      </c>
      <c r="AY255" s="10" t="s">
        <v>77</v>
      </c>
      <c r="BE255" s="102">
        <f>IF(N255="základná",J255,0)</f>
        <v>0</v>
      </c>
      <c r="BF255" s="102">
        <f>IF(N255="znížená",J255,0)</f>
        <v>0</v>
      </c>
      <c r="BG255" s="102">
        <f>IF(N255="zákl. prenesená",J255,0)</f>
        <v>0</v>
      </c>
      <c r="BH255" s="102">
        <f>IF(N255="zníž. prenesená",J255,0)</f>
        <v>0</v>
      </c>
      <c r="BI255" s="102">
        <f>IF(N255="nulová",J255,0)</f>
        <v>0</v>
      </c>
      <c r="BJ255" s="10" t="s">
        <v>82</v>
      </c>
      <c r="BK255" s="102">
        <f>ROUND(I255*H255,2)</f>
        <v>0</v>
      </c>
      <c r="BL255" s="10" t="s">
        <v>81</v>
      </c>
      <c r="BM255" s="101" t="s">
        <v>426</v>
      </c>
    </row>
    <row r="256" spans="2:65" s="1" customFormat="1" ht="24.2" customHeight="1" x14ac:dyDescent="0.2">
      <c r="B256" s="88"/>
      <c r="C256" s="89" t="s">
        <v>133</v>
      </c>
      <c r="D256" s="89" t="s">
        <v>79</v>
      </c>
      <c r="E256" s="90" t="s">
        <v>119</v>
      </c>
      <c r="F256" s="91" t="s">
        <v>120</v>
      </c>
      <c r="G256" s="92" t="s">
        <v>93</v>
      </c>
      <c r="H256" s="93">
        <v>63.234000000000002</v>
      </c>
      <c r="I256" s="94"/>
      <c r="J256" s="95">
        <f>ROUND(I256*H256,2)</f>
        <v>0</v>
      </c>
      <c r="K256" s="96"/>
      <c r="L256" s="19"/>
      <c r="M256" s="97" t="s">
        <v>0</v>
      </c>
      <c r="N256" s="98" t="s">
        <v>28</v>
      </c>
      <c r="P256" s="99">
        <f>O256*H256</f>
        <v>0</v>
      </c>
      <c r="Q256" s="99">
        <v>9.2639999999999997E-3</v>
      </c>
      <c r="R256" s="99">
        <f>Q256*H256</f>
        <v>0.58579977599999999</v>
      </c>
      <c r="S256" s="99">
        <v>0</v>
      </c>
      <c r="T256" s="100">
        <f>S256*H256</f>
        <v>0</v>
      </c>
      <c r="AR256" s="101" t="s">
        <v>81</v>
      </c>
      <c r="AT256" s="101" t="s">
        <v>79</v>
      </c>
      <c r="AU256" s="101" t="s">
        <v>82</v>
      </c>
      <c r="AY256" s="10" t="s">
        <v>77</v>
      </c>
      <c r="BE256" s="102">
        <f>IF(N256="základná",J256,0)</f>
        <v>0</v>
      </c>
      <c r="BF256" s="102">
        <f>IF(N256="znížená",J256,0)</f>
        <v>0</v>
      </c>
      <c r="BG256" s="102">
        <f>IF(N256="zákl. prenesená",J256,0)</f>
        <v>0</v>
      </c>
      <c r="BH256" s="102">
        <f>IF(N256="zníž. prenesená",J256,0)</f>
        <v>0</v>
      </c>
      <c r="BI256" s="102">
        <f>IF(N256="nulová",J256,0)</f>
        <v>0</v>
      </c>
      <c r="BJ256" s="10" t="s">
        <v>82</v>
      </c>
      <c r="BK256" s="102">
        <f>ROUND(I256*H256,2)</f>
        <v>0</v>
      </c>
      <c r="BL256" s="10" t="s">
        <v>81</v>
      </c>
      <c r="BM256" s="101" t="s">
        <v>427</v>
      </c>
    </row>
    <row r="257" spans="2:65" s="7" customFormat="1" x14ac:dyDescent="0.2">
      <c r="B257" s="103"/>
      <c r="D257" s="104" t="s">
        <v>83</v>
      </c>
      <c r="E257" s="105" t="s">
        <v>0</v>
      </c>
      <c r="F257" s="106" t="s">
        <v>121</v>
      </c>
      <c r="H257" s="105" t="s">
        <v>0</v>
      </c>
      <c r="I257" s="107"/>
      <c r="L257" s="103"/>
      <c r="M257" s="108"/>
      <c r="T257" s="109"/>
      <c r="AT257" s="105" t="s">
        <v>83</v>
      </c>
      <c r="AU257" s="105" t="s">
        <v>82</v>
      </c>
      <c r="AV257" s="7" t="s">
        <v>46</v>
      </c>
      <c r="AW257" s="7" t="s">
        <v>18</v>
      </c>
      <c r="AX257" s="7" t="s">
        <v>45</v>
      </c>
      <c r="AY257" s="105" t="s">
        <v>77</v>
      </c>
    </row>
    <row r="258" spans="2:65" s="7" customFormat="1" x14ac:dyDescent="0.2">
      <c r="B258" s="103"/>
      <c r="D258" s="104" t="s">
        <v>83</v>
      </c>
      <c r="E258" s="105" t="s">
        <v>0</v>
      </c>
      <c r="F258" s="106" t="s">
        <v>104</v>
      </c>
      <c r="H258" s="105" t="s">
        <v>0</v>
      </c>
      <c r="I258" s="107"/>
      <c r="L258" s="103"/>
      <c r="M258" s="108"/>
      <c r="T258" s="109"/>
      <c r="AT258" s="105" t="s">
        <v>83</v>
      </c>
      <c r="AU258" s="105" t="s">
        <v>82</v>
      </c>
      <c r="AV258" s="7" t="s">
        <v>46</v>
      </c>
      <c r="AW258" s="7" t="s">
        <v>18</v>
      </c>
      <c r="AX258" s="7" t="s">
        <v>45</v>
      </c>
      <c r="AY258" s="105" t="s">
        <v>77</v>
      </c>
    </row>
    <row r="259" spans="2:65" s="7" customFormat="1" x14ac:dyDescent="0.2">
      <c r="B259" s="103"/>
      <c r="D259" s="104" t="s">
        <v>83</v>
      </c>
      <c r="E259" s="105" t="s">
        <v>0</v>
      </c>
      <c r="F259" s="106" t="s">
        <v>381</v>
      </c>
      <c r="H259" s="105" t="s">
        <v>0</v>
      </c>
      <c r="I259" s="107"/>
      <c r="L259" s="103"/>
      <c r="M259" s="108"/>
      <c r="T259" s="109"/>
      <c r="AT259" s="105" t="s">
        <v>83</v>
      </c>
      <c r="AU259" s="105" t="s">
        <v>82</v>
      </c>
      <c r="AV259" s="7" t="s">
        <v>46</v>
      </c>
      <c r="AW259" s="7" t="s">
        <v>18</v>
      </c>
      <c r="AX259" s="7" t="s">
        <v>45</v>
      </c>
      <c r="AY259" s="105" t="s">
        <v>77</v>
      </c>
    </row>
    <row r="260" spans="2:65" s="8" customFormat="1" x14ac:dyDescent="0.2">
      <c r="B260" s="110"/>
      <c r="D260" s="104" t="s">
        <v>83</v>
      </c>
      <c r="E260" s="111" t="s">
        <v>0</v>
      </c>
      <c r="F260" s="112" t="s">
        <v>428</v>
      </c>
      <c r="H260" s="113">
        <v>15.536</v>
      </c>
      <c r="I260" s="114"/>
      <c r="L260" s="110"/>
      <c r="M260" s="115"/>
      <c r="T260" s="116"/>
      <c r="AT260" s="111" t="s">
        <v>83</v>
      </c>
      <c r="AU260" s="111" t="s">
        <v>82</v>
      </c>
      <c r="AV260" s="8" t="s">
        <v>82</v>
      </c>
      <c r="AW260" s="8" t="s">
        <v>18</v>
      </c>
      <c r="AX260" s="8" t="s">
        <v>45</v>
      </c>
      <c r="AY260" s="111" t="s">
        <v>77</v>
      </c>
    </row>
    <row r="261" spans="2:65" s="7" customFormat="1" x14ac:dyDescent="0.2">
      <c r="B261" s="103"/>
      <c r="D261" s="104" t="s">
        <v>83</v>
      </c>
      <c r="E261" s="105" t="s">
        <v>0</v>
      </c>
      <c r="F261" s="106" t="s">
        <v>383</v>
      </c>
      <c r="H261" s="105" t="s">
        <v>0</v>
      </c>
      <c r="I261" s="107"/>
      <c r="L261" s="103"/>
      <c r="M261" s="108"/>
      <c r="T261" s="109"/>
      <c r="AT261" s="105" t="s">
        <v>83</v>
      </c>
      <c r="AU261" s="105" t="s">
        <v>82</v>
      </c>
      <c r="AV261" s="7" t="s">
        <v>46</v>
      </c>
      <c r="AW261" s="7" t="s">
        <v>18</v>
      </c>
      <c r="AX261" s="7" t="s">
        <v>45</v>
      </c>
      <c r="AY261" s="105" t="s">
        <v>77</v>
      </c>
    </row>
    <row r="262" spans="2:65" s="8" customFormat="1" x14ac:dyDescent="0.2">
      <c r="B262" s="110"/>
      <c r="D262" s="104" t="s">
        <v>83</v>
      </c>
      <c r="E262" s="111" t="s">
        <v>0</v>
      </c>
      <c r="F262" s="112" t="s">
        <v>429</v>
      </c>
      <c r="H262" s="113">
        <v>15.105</v>
      </c>
      <c r="I262" s="114"/>
      <c r="L262" s="110"/>
      <c r="M262" s="115"/>
      <c r="T262" s="116"/>
      <c r="AT262" s="111" t="s">
        <v>83</v>
      </c>
      <c r="AU262" s="111" t="s">
        <v>82</v>
      </c>
      <c r="AV262" s="8" t="s">
        <v>82</v>
      </c>
      <c r="AW262" s="8" t="s">
        <v>18</v>
      </c>
      <c r="AX262" s="8" t="s">
        <v>45</v>
      </c>
      <c r="AY262" s="111" t="s">
        <v>77</v>
      </c>
    </row>
    <row r="263" spans="2:65" s="7" customFormat="1" x14ac:dyDescent="0.2">
      <c r="B263" s="103"/>
      <c r="D263" s="104" t="s">
        <v>83</v>
      </c>
      <c r="E263" s="105" t="s">
        <v>0</v>
      </c>
      <c r="F263" s="106" t="s">
        <v>385</v>
      </c>
      <c r="H263" s="105" t="s">
        <v>0</v>
      </c>
      <c r="I263" s="107"/>
      <c r="L263" s="103"/>
      <c r="M263" s="108"/>
      <c r="T263" s="109"/>
      <c r="AT263" s="105" t="s">
        <v>83</v>
      </c>
      <c r="AU263" s="105" t="s">
        <v>82</v>
      </c>
      <c r="AV263" s="7" t="s">
        <v>46</v>
      </c>
      <c r="AW263" s="7" t="s">
        <v>18</v>
      </c>
      <c r="AX263" s="7" t="s">
        <v>45</v>
      </c>
      <c r="AY263" s="105" t="s">
        <v>77</v>
      </c>
    </row>
    <row r="264" spans="2:65" s="8" customFormat="1" x14ac:dyDescent="0.2">
      <c r="B264" s="110"/>
      <c r="D264" s="104" t="s">
        <v>83</v>
      </c>
      <c r="E264" s="111" t="s">
        <v>0</v>
      </c>
      <c r="F264" s="112" t="s">
        <v>430</v>
      </c>
      <c r="H264" s="113">
        <v>15.728999999999999</v>
      </c>
      <c r="I264" s="114"/>
      <c r="L264" s="110"/>
      <c r="M264" s="115"/>
      <c r="T264" s="116"/>
      <c r="AT264" s="111" t="s">
        <v>83</v>
      </c>
      <c r="AU264" s="111" t="s">
        <v>82</v>
      </c>
      <c r="AV264" s="8" t="s">
        <v>82</v>
      </c>
      <c r="AW264" s="8" t="s">
        <v>18</v>
      </c>
      <c r="AX264" s="8" t="s">
        <v>45</v>
      </c>
      <c r="AY264" s="111" t="s">
        <v>77</v>
      </c>
    </row>
    <row r="265" spans="2:65" s="7" customFormat="1" x14ac:dyDescent="0.2">
      <c r="B265" s="103"/>
      <c r="D265" s="104" t="s">
        <v>83</v>
      </c>
      <c r="E265" s="105" t="s">
        <v>0</v>
      </c>
      <c r="F265" s="106" t="s">
        <v>387</v>
      </c>
      <c r="H265" s="105" t="s">
        <v>0</v>
      </c>
      <c r="I265" s="107"/>
      <c r="L265" s="103"/>
      <c r="M265" s="108"/>
      <c r="T265" s="109"/>
      <c r="AT265" s="105" t="s">
        <v>83</v>
      </c>
      <c r="AU265" s="105" t="s">
        <v>82</v>
      </c>
      <c r="AV265" s="7" t="s">
        <v>46</v>
      </c>
      <c r="AW265" s="7" t="s">
        <v>18</v>
      </c>
      <c r="AX265" s="7" t="s">
        <v>45</v>
      </c>
      <c r="AY265" s="105" t="s">
        <v>77</v>
      </c>
    </row>
    <row r="266" spans="2:65" s="8" customFormat="1" x14ac:dyDescent="0.2">
      <c r="B266" s="110"/>
      <c r="D266" s="104" t="s">
        <v>83</v>
      </c>
      <c r="E266" s="111" t="s">
        <v>0</v>
      </c>
      <c r="F266" s="112" t="s">
        <v>431</v>
      </c>
      <c r="H266" s="113">
        <v>16.864000000000001</v>
      </c>
      <c r="I266" s="114"/>
      <c r="L266" s="110"/>
      <c r="M266" s="115"/>
      <c r="T266" s="116"/>
      <c r="AT266" s="111" t="s">
        <v>83</v>
      </c>
      <c r="AU266" s="111" t="s">
        <v>82</v>
      </c>
      <c r="AV266" s="8" t="s">
        <v>82</v>
      </c>
      <c r="AW266" s="8" t="s">
        <v>18</v>
      </c>
      <c r="AX266" s="8" t="s">
        <v>45</v>
      </c>
      <c r="AY266" s="111" t="s">
        <v>77</v>
      </c>
    </row>
    <row r="267" spans="2:65" s="9" customFormat="1" x14ac:dyDescent="0.2">
      <c r="B267" s="117"/>
      <c r="D267" s="104" t="s">
        <v>83</v>
      </c>
      <c r="E267" s="118" t="s">
        <v>0</v>
      </c>
      <c r="F267" s="119" t="s">
        <v>85</v>
      </c>
      <c r="H267" s="120">
        <v>63.233999999999995</v>
      </c>
      <c r="I267" s="121"/>
      <c r="L267" s="117"/>
      <c r="M267" s="122"/>
      <c r="T267" s="123"/>
      <c r="AT267" s="118" t="s">
        <v>83</v>
      </c>
      <c r="AU267" s="118" t="s">
        <v>82</v>
      </c>
      <c r="AV267" s="9" t="s">
        <v>81</v>
      </c>
      <c r="AW267" s="9" t="s">
        <v>18</v>
      </c>
      <c r="AX267" s="9" t="s">
        <v>46</v>
      </c>
      <c r="AY267" s="118" t="s">
        <v>77</v>
      </c>
    </row>
    <row r="268" spans="2:65" s="1" customFormat="1" ht="24.2" customHeight="1" x14ac:dyDescent="0.2">
      <c r="B268" s="88"/>
      <c r="C268" s="89" t="s">
        <v>136</v>
      </c>
      <c r="D268" s="89" t="s">
        <v>79</v>
      </c>
      <c r="E268" s="90" t="s">
        <v>123</v>
      </c>
      <c r="F268" s="91" t="s">
        <v>124</v>
      </c>
      <c r="G268" s="92" t="s">
        <v>93</v>
      </c>
      <c r="H268" s="93">
        <v>94.379000000000005</v>
      </c>
      <c r="I268" s="94"/>
      <c r="J268" s="95">
        <f>ROUND(I268*H268,2)</f>
        <v>0</v>
      </c>
      <c r="K268" s="96"/>
      <c r="L268" s="19"/>
      <c r="M268" s="97" t="s">
        <v>0</v>
      </c>
      <c r="N268" s="98" t="s">
        <v>28</v>
      </c>
      <c r="P268" s="99">
        <f>O268*H268</f>
        <v>0</v>
      </c>
      <c r="Q268" s="99">
        <v>0</v>
      </c>
      <c r="R268" s="99">
        <f>Q268*H268</f>
        <v>0</v>
      </c>
      <c r="S268" s="99">
        <v>0</v>
      </c>
      <c r="T268" s="100">
        <f>S268*H268</f>
        <v>0</v>
      </c>
      <c r="AR268" s="101" t="s">
        <v>81</v>
      </c>
      <c r="AT268" s="101" t="s">
        <v>79</v>
      </c>
      <c r="AU268" s="101" t="s">
        <v>82</v>
      </c>
      <c r="AY268" s="10" t="s">
        <v>77</v>
      </c>
      <c r="BE268" s="102">
        <f>IF(N268="základná",J268,0)</f>
        <v>0</v>
      </c>
      <c r="BF268" s="102">
        <f>IF(N268="znížená",J268,0)</f>
        <v>0</v>
      </c>
      <c r="BG268" s="102">
        <f>IF(N268="zákl. prenesená",J268,0)</f>
        <v>0</v>
      </c>
      <c r="BH268" s="102">
        <f>IF(N268="zníž. prenesená",J268,0)</f>
        <v>0</v>
      </c>
      <c r="BI268" s="102">
        <f>IF(N268="nulová",J268,0)</f>
        <v>0</v>
      </c>
      <c r="BJ268" s="10" t="s">
        <v>82</v>
      </c>
      <c r="BK268" s="102">
        <f>ROUND(I268*H268,2)</f>
        <v>0</v>
      </c>
      <c r="BL268" s="10" t="s">
        <v>81</v>
      </c>
      <c r="BM268" s="101" t="s">
        <v>432</v>
      </c>
    </row>
    <row r="269" spans="2:65" s="1" customFormat="1" ht="24.2" customHeight="1" x14ac:dyDescent="0.2">
      <c r="B269" s="88"/>
      <c r="C269" s="89" t="s">
        <v>139</v>
      </c>
      <c r="D269" s="89" t="s">
        <v>79</v>
      </c>
      <c r="E269" s="90" t="s">
        <v>126</v>
      </c>
      <c r="F269" s="91" t="s">
        <v>127</v>
      </c>
      <c r="G269" s="92" t="s">
        <v>80</v>
      </c>
      <c r="H269" s="93">
        <v>94.379000000000005</v>
      </c>
      <c r="I269" s="94"/>
      <c r="J269" s="95">
        <f>ROUND(I269*H269,2)</f>
        <v>0</v>
      </c>
      <c r="K269" s="96"/>
      <c r="L269" s="19"/>
      <c r="M269" s="97" t="s">
        <v>0</v>
      </c>
      <c r="N269" s="98" t="s">
        <v>28</v>
      </c>
      <c r="P269" s="99">
        <f>O269*H269</f>
        <v>0</v>
      </c>
      <c r="Q269" s="99">
        <v>3.3000000000000002E-2</v>
      </c>
      <c r="R269" s="99">
        <f>Q269*H269</f>
        <v>3.1145070000000001</v>
      </c>
      <c r="S269" s="99">
        <v>0</v>
      </c>
      <c r="T269" s="100">
        <f>S269*H269</f>
        <v>0</v>
      </c>
      <c r="AR269" s="101" t="s">
        <v>81</v>
      </c>
      <c r="AT269" s="101" t="s">
        <v>79</v>
      </c>
      <c r="AU269" s="101" t="s">
        <v>82</v>
      </c>
      <c r="AY269" s="10" t="s">
        <v>77</v>
      </c>
      <c r="BE269" s="102">
        <f>IF(N269="základná",J269,0)</f>
        <v>0</v>
      </c>
      <c r="BF269" s="102">
        <f>IF(N269="znížená",J269,0)</f>
        <v>0</v>
      </c>
      <c r="BG269" s="102">
        <f>IF(N269="zákl. prenesená",J269,0)</f>
        <v>0</v>
      </c>
      <c r="BH269" s="102">
        <f>IF(N269="zníž. prenesená",J269,0)</f>
        <v>0</v>
      </c>
      <c r="BI269" s="102">
        <f>IF(N269="nulová",J269,0)</f>
        <v>0</v>
      </c>
      <c r="BJ269" s="10" t="s">
        <v>82</v>
      </c>
      <c r="BK269" s="102">
        <f>ROUND(I269*H269,2)</f>
        <v>0</v>
      </c>
      <c r="BL269" s="10" t="s">
        <v>81</v>
      </c>
      <c r="BM269" s="101" t="s">
        <v>433</v>
      </c>
    </row>
    <row r="270" spans="2:65" s="7" customFormat="1" x14ac:dyDescent="0.2">
      <c r="B270" s="103"/>
      <c r="D270" s="104" t="s">
        <v>83</v>
      </c>
      <c r="E270" s="105" t="s">
        <v>0</v>
      </c>
      <c r="F270" s="106" t="s">
        <v>128</v>
      </c>
      <c r="H270" s="105" t="s">
        <v>0</v>
      </c>
      <c r="I270" s="107"/>
      <c r="L270" s="103"/>
      <c r="M270" s="108"/>
      <c r="T270" s="109"/>
      <c r="AT270" s="105" t="s">
        <v>83</v>
      </c>
      <c r="AU270" s="105" t="s">
        <v>82</v>
      </c>
      <c r="AV270" s="7" t="s">
        <v>46</v>
      </c>
      <c r="AW270" s="7" t="s">
        <v>18</v>
      </c>
      <c r="AX270" s="7" t="s">
        <v>45</v>
      </c>
      <c r="AY270" s="105" t="s">
        <v>77</v>
      </c>
    </row>
    <row r="271" spans="2:65" s="7" customFormat="1" x14ac:dyDescent="0.2">
      <c r="B271" s="103"/>
      <c r="D271" s="104" t="s">
        <v>83</v>
      </c>
      <c r="E271" s="105" t="s">
        <v>0</v>
      </c>
      <c r="F271" s="106" t="s">
        <v>104</v>
      </c>
      <c r="H271" s="105" t="s">
        <v>0</v>
      </c>
      <c r="I271" s="107"/>
      <c r="L271" s="103"/>
      <c r="M271" s="108"/>
      <c r="T271" s="109"/>
      <c r="AT271" s="105" t="s">
        <v>83</v>
      </c>
      <c r="AU271" s="105" t="s">
        <v>82</v>
      </c>
      <c r="AV271" s="7" t="s">
        <v>46</v>
      </c>
      <c r="AW271" s="7" t="s">
        <v>18</v>
      </c>
      <c r="AX271" s="7" t="s">
        <v>45</v>
      </c>
      <c r="AY271" s="105" t="s">
        <v>77</v>
      </c>
    </row>
    <row r="272" spans="2:65" s="7" customFormat="1" x14ac:dyDescent="0.2">
      <c r="B272" s="103"/>
      <c r="D272" s="104" t="s">
        <v>83</v>
      </c>
      <c r="E272" s="105" t="s">
        <v>0</v>
      </c>
      <c r="F272" s="106" t="s">
        <v>381</v>
      </c>
      <c r="H272" s="105" t="s">
        <v>0</v>
      </c>
      <c r="I272" s="107"/>
      <c r="L272" s="103"/>
      <c r="M272" s="108"/>
      <c r="T272" s="109"/>
      <c r="AT272" s="105" t="s">
        <v>83</v>
      </c>
      <c r="AU272" s="105" t="s">
        <v>82</v>
      </c>
      <c r="AV272" s="7" t="s">
        <v>46</v>
      </c>
      <c r="AW272" s="7" t="s">
        <v>18</v>
      </c>
      <c r="AX272" s="7" t="s">
        <v>45</v>
      </c>
      <c r="AY272" s="105" t="s">
        <v>77</v>
      </c>
    </row>
    <row r="273" spans="2:65" s="8" customFormat="1" x14ac:dyDescent="0.2">
      <c r="B273" s="110"/>
      <c r="D273" s="104" t="s">
        <v>83</v>
      </c>
      <c r="E273" s="111" t="s">
        <v>0</v>
      </c>
      <c r="F273" s="112" t="s">
        <v>434</v>
      </c>
      <c r="H273" s="113">
        <v>23.187000000000001</v>
      </c>
      <c r="I273" s="114"/>
      <c r="L273" s="110"/>
      <c r="M273" s="115"/>
      <c r="T273" s="116"/>
      <c r="AT273" s="111" t="s">
        <v>83</v>
      </c>
      <c r="AU273" s="111" t="s">
        <v>82</v>
      </c>
      <c r="AV273" s="8" t="s">
        <v>82</v>
      </c>
      <c r="AW273" s="8" t="s">
        <v>18</v>
      </c>
      <c r="AX273" s="8" t="s">
        <v>45</v>
      </c>
      <c r="AY273" s="111" t="s">
        <v>77</v>
      </c>
    </row>
    <row r="274" spans="2:65" s="7" customFormat="1" x14ac:dyDescent="0.2">
      <c r="B274" s="103"/>
      <c r="D274" s="104" t="s">
        <v>83</v>
      </c>
      <c r="E274" s="105" t="s">
        <v>0</v>
      </c>
      <c r="F274" s="106" t="s">
        <v>383</v>
      </c>
      <c r="H274" s="105" t="s">
        <v>0</v>
      </c>
      <c r="I274" s="107"/>
      <c r="L274" s="103"/>
      <c r="M274" s="108"/>
      <c r="T274" s="109"/>
      <c r="AT274" s="105" t="s">
        <v>83</v>
      </c>
      <c r="AU274" s="105" t="s">
        <v>82</v>
      </c>
      <c r="AV274" s="7" t="s">
        <v>46</v>
      </c>
      <c r="AW274" s="7" t="s">
        <v>18</v>
      </c>
      <c r="AX274" s="7" t="s">
        <v>45</v>
      </c>
      <c r="AY274" s="105" t="s">
        <v>77</v>
      </c>
    </row>
    <row r="275" spans="2:65" s="8" customFormat="1" x14ac:dyDescent="0.2">
      <c r="B275" s="110"/>
      <c r="D275" s="104" t="s">
        <v>83</v>
      </c>
      <c r="E275" s="111" t="s">
        <v>0</v>
      </c>
      <c r="F275" s="112" t="s">
        <v>435</v>
      </c>
      <c r="H275" s="113">
        <v>22.544</v>
      </c>
      <c r="I275" s="114"/>
      <c r="L275" s="110"/>
      <c r="M275" s="115"/>
      <c r="T275" s="116"/>
      <c r="AT275" s="111" t="s">
        <v>83</v>
      </c>
      <c r="AU275" s="111" t="s">
        <v>82</v>
      </c>
      <c r="AV275" s="8" t="s">
        <v>82</v>
      </c>
      <c r="AW275" s="8" t="s">
        <v>18</v>
      </c>
      <c r="AX275" s="8" t="s">
        <v>45</v>
      </c>
      <c r="AY275" s="111" t="s">
        <v>77</v>
      </c>
    </row>
    <row r="276" spans="2:65" s="7" customFormat="1" x14ac:dyDescent="0.2">
      <c r="B276" s="103"/>
      <c r="D276" s="104" t="s">
        <v>83</v>
      </c>
      <c r="E276" s="105" t="s">
        <v>0</v>
      </c>
      <c r="F276" s="106" t="s">
        <v>385</v>
      </c>
      <c r="H276" s="105" t="s">
        <v>0</v>
      </c>
      <c r="I276" s="107"/>
      <c r="L276" s="103"/>
      <c r="M276" s="108"/>
      <c r="T276" s="109"/>
      <c r="AT276" s="105" t="s">
        <v>83</v>
      </c>
      <c r="AU276" s="105" t="s">
        <v>82</v>
      </c>
      <c r="AV276" s="7" t="s">
        <v>46</v>
      </c>
      <c r="AW276" s="7" t="s">
        <v>18</v>
      </c>
      <c r="AX276" s="7" t="s">
        <v>45</v>
      </c>
      <c r="AY276" s="105" t="s">
        <v>77</v>
      </c>
    </row>
    <row r="277" spans="2:65" s="8" customFormat="1" x14ac:dyDescent="0.2">
      <c r="B277" s="110"/>
      <c r="D277" s="104" t="s">
        <v>83</v>
      </c>
      <c r="E277" s="111" t="s">
        <v>0</v>
      </c>
      <c r="F277" s="112" t="s">
        <v>436</v>
      </c>
      <c r="H277" s="113">
        <v>23.477</v>
      </c>
      <c r="I277" s="114"/>
      <c r="L277" s="110"/>
      <c r="M277" s="115"/>
      <c r="T277" s="116"/>
      <c r="AT277" s="111" t="s">
        <v>83</v>
      </c>
      <c r="AU277" s="111" t="s">
        <v>82</v>
      </c>
      <c r="AV277" s="8" t="s">
        <v>82</v>
      </c>
      <c r="AW277" s="8" t="s">
        <v>18</v>
      </c>
      <c r="AX277" s="8" t="s">
        <v>45</v>
      </c>
      <c r="AY277" s="111" t="s">
        <v>77</v>
      </c>
    </row>
    <row r="278" spans="2:65" s="7" customFormat="1" x14ac:dyDescent="0.2">
      <c r="B278" s="103"/>
      <c r="D278" s="104" t="s">
        <v>83</v>
      </c>
      <c r="E278" s="105" t="s">
        <v>0</v>
      </c>
      <c r="F278" s="106" t="s">
        <v>387</v>
      </c>
      <c r="H278" s="105" t="s">
        <v>0</v>
      </c>
      <c r="I278" s="107"/>
      <c r="L278" s="103"/>
      <c r="M278" s="108"/>
      <c r="T278" s="109"/>
      <c r="AT278" s="105" t="s">
        <v>83</v>
      </c>
      <c r="AU278" s="105" t="s">
        <v>82</v>
      </c>
      <c r="AV278" s="7" t="s">
        <v>46</v>
      </c>
      <c r="AW278" s="7" t="s">
        <v>18</v>
      </c>
      <c r="AX278" s="7" t="s">
        <v>45</v>
      </c>
      <c r="AY278" s="105" t="s">
        <v>77</v>
      </c>
    </row>
    <row r="279" spans="2:65" s="8" customFormat="1" x14ac:dyDescent="0.2">
      <c r="B279" s="110"/>
      <c r="D279" s="104" t="s">
        <v>83</v>
      </c>
      <c r="E279" s="111" t="s">
        <v>0</v>
      </c>
      <c r="F279" s="112" t="s">
        <v>437</v>
      </c>
      <c r="H279" s="113">
        <v>25.170999999999999</v>
      </c>
      <c r="I279" s="114"/>
      <c r="L279" s="110"/>
      <c r="M279" s="115"/>
      <c r="T279" s="116"/>
      <c r="AT279" s="111" t="s">
        <v>83</v>
      </c>
      <c r="AU279" s="111" t="s">
        <v>82</v>
      </c>
      <c r="AV279" s="8" t="s">
        <v>82</v>
      </c>
      <c r="AW279" s="8" t="s">
        <v>18</v>
      </c>
      <c r="AX279" s="8" t="s">
        <v>45</v>
      </c>
      <c r="AY279" s="111" t="s">
        <v>77</v>
      </c>
    </row>
    <row r="280" spans="2:65" s="9" customFormat="1" x14ac:dyDescent="0.2">
      <c r="B280" s="117"/>
      <c r="D280" s="104" t="s">
        <v>83</v>
      </c>
      <c r="E280" s="118" t="s">
        <v>0</v>
      </c>
      <c r="F280" s="119" t="s">
        <v>85</v>
      </c>
      <c r="H280" s="120">
        <v>94.378999999999991</v>
      </c>
      <c r="I280" s="121"/>
      <c r="L280" s="117"/>
      <c r="M280" s="122"/>
      <c r="T280" s="123"/>
      <c r="AT280" s="118" t="s">
        <v>83</v>
      </c>
      <c r="AU280" s="118" t="s">
        <v>82</v>
      </c>
      <c r="AV280" s="9" t="s">
        <v>81</v>
      </c>
      <c r="AW280" s="9" t="s">
        <v>18</v>
      </c>
      <c r="AX280" s="9" t="s">
        <v>46</v>
      </c>
      <c r="AY280" s="118" t="s">
        <v>77</v>
      </c>
    </row>
    <row r="281" spans="2:65" s="1" customFormat="1" ht="37.9" customHeight="1" x14ac:dyDescent="0.2">
      <c r="B281" s="88"/>
      <c r="C281" s="89" t="s">
        <v>151</v>
      </c>
      <c r="D281" s="89" t="s">
        <v>79</v>
      </c>
      <c r="E281" s="90" t="s">
        <v>130</v>
      </c>
      <c r="F281" s="91" t="s">
        <v>131</v>
      </c>
      <c r="G281" s="92" t="s">
        <v>93</v>
      </c>
      <c r="H281" s="93">
        <v>686.24099999999999</v>
      </c>
      <c r="I281" s="94"/>
      <c r="J281" s="95">
        <f>ROUND(I281*H281,2)</f>
        <v>0</v>
      </c>
      <c r="K281" s="96"/>
      <c r="L281" s="19"/>
      <c r="M281" s="97" t="s">
        <v>0</v>
      </c>
      <c r="N281" s="98" t="s">
        <v>28</v>
      </c>
      <c r="P281" s="99">
        <f>O281*H281</f>
        <v>0</v>
      </c>
      <c r="Q281" s="99">
        <v>0</v>
      </c>
      <c r="R281" s="99">
        <f>Q281*H281</f>
        <v>0</v>
      </c>
      <c r="S281" s="99">
        <v>0</v>
      </c>
      <c r="T281" s="100">
        <f>S281*H281</f>
        <v>0</v>
      </c>
      <c r="AR281" s="101" t="s">
        <v>81</v>
      </c>
      <c r="AT281" s="101" t="s">
        <v>79</v>
      </c>
      <c r="AU281" s="101" t="s">
        <v>82</v>
      </c>
      <c r="AY281" s="10" t="s">
        <v>77</v>
      </c>
      <c r="BE281" s="102">
        <f>IF(N281="základná",J281,0)</f>
        <v>0</v>
      </c>
      <c r="BF281" s="102">
        <f>IF(N281="znížená",J281,0)</f>
        <v>0</v>
      </c>
      <c r="BG281" s="102">
        <f>IF(N281="zákl. prenesená",J281,0)</f>
        <v>0</v>
      </c>
      <c r="BH281" s="102">
        <f>IF(N281="zníž. prenesená",J281,0)</f>
        <v>0</v>
      </c>
      <c r="BI281" s="102">
        <f>IF(N281="nulová",J281,0)</f>
        <v>0</v>
      </c>
      <c r="BJ281" s="10" t="s">
        <v>82</v>
      </c>
      <c r="BK281" s="102">
        <f>ROUND(I281*H281,2)</f>
        <v>0</v>
      </c>
      <c r="BL281" s="10" t="s">
        <v>81</v>
      </c>
      <c r="BM281" s="101" t="s">
        <v>438</v>
      </c>
    </row>
    <row r="282" spans="2:65" s="7" customFormat="1" ht="22.5" x14ac:dyDescent="0.2">
      <c r="B282" s="103"/>
      <c r="D282" s="104" t="s">
        <v>83</v>
      </c>
      <c r="E282" s="105" t="s">
        <v>0</v>
      </c>
      <c r="F282" s="106" t="s">
        <v>132</v>
      </c>
      <c r="H282" s="105" t="s">
        <v>0</v>
      </c>
      <c r="I282" s="107"/>
      <c r="L282" s="103"/>
      <c r="M282" s="108"/>
      <c r="T282" s="109"/>
      <c r="AT282" s="105" t="s">
        <v>83</v>
      </c>
      <c r="AU282" s="105" t="s">
        <v>82</v>
      </c>
      <c r="AV282" s="7" t="s">
        <v>46</v>
      </c>
      <c r="AW282" s="7" t="s">
        <v>18</v>
      </c>
      <c r="AX282" s="7" t="s">
        <v>45</v>
      </c>
      <c r="AY282" s="105" t="s">
        <v>77</v>
      </c>
    </row>
    <row r="283" spans="2:65" s="7" customFormat="1" x14ac:dyDescent="0.2">
      <c r="B283" s="103"/>
      <c r="D283" s="104" t="s">
        <v>83</v>
      </c>
      <c r="E283" s="105" t="s">
        <v>0</v>
      </c>
      <c r="F283" s="106" t="s">
        <v>439</v>
      </c>
      <c r="H283" s="105" t="s">
        <v>0</v>
      </c>
      <c r="I283" s="107"/>
      <c r="L283" s="103"/>
      <c r="M283" s="108"/>
      <c r="T283" s="109"/>
      <c r="AT283" s="105" t="s">
        <v>83</v>
      </c>
      <c r="AU283" s="105" t="s">
        <v>82</v>
      </c>
      <c r="AV283" s="7" t="s">
        <v>46</v>
      </c>
      <c r="AW283" s="7" t="s">
        <v>18</v>
      </c>
      <c r="AX283" s="7" t="s">
        <v>45</v>
      </c>
      <c r="AY283" s="105" t="s">
        <v>77</v>
      </c>
    </row>
    <row r="284" spans="2:65" s="8" customFormat="1" x14ac:dyDescent="0.2">
      <c r="B284" s="110"/>
      <c r="D284" s="104" t="s">
        <v>83</v>
      </c>
      <c r="E284" s="111" t="s">
        <v>0</v>
      </c>
      <c r="F284" s="112" t="s">
        <v>440</v>
      </c>
      <c r="H284" s="113">
        <v>496.16</v>
      </c>
      <c r="I284" s="114"/>
      <c r="L284" s="110"/>
      <c r="M284" s="115"/>
      <c r="T284" s="116"/>
      <c r="AT284" s="111" t="s">
        <v>83</v>
      </c>
      <c r="AU284" s="111" t="s">
        <v>82</v>
      </c>
      <c r="AV284" s="8" t="s">
        <v>82</v>
      </c>
      <c r="AW284" s="8" t="s">
        <v>18</v>
      </c>
      <c r="AX284" s="8" t="s">
        <v>45</v>
      </c>
      <c r="AY284" s="111" t="s">
        <v>77</v>
      </c>
    </row>
    <row r="285" spans="2:65" s="7" customFormat="1" x14ac:dyDescent="0.2">
      <c r="B285" s="103"/>
      <c r="D285" s="104" t="s">
        <v>83</v>
      </c>
      <c r="E285" s="105" t="s">
        <v>0</v>
      </c>
      <c r="F285" s="106" t="s">
        <v>441</v>
      </c>
      <c r="H285" s="105" t="s">
        <v>0</v>
      </c>
      <c r="I285" s="107"/>
      <c r="L285" s="103"/>
      <c r="M285" s="108"/>
      <c r="T285" s="109"/>
      <c r="AT285" s="105" t="s">
        <v>83</v>
      </c>
      <c r="AU285" s="105" t="s">
        <v>82</v>
      </c>
      <c r="AV285" s="7" t="s">
        <v>46</v>
      </c>
      <c r="AW285" s="7" t="s">
        <v>18</v>
      </c>
      <c r="AX285" s="7" t="s">
        <v>45</v>
      </c>
      <c r="AY285" s="105" t="s">
        <v>77</v>
      </c>
    </row>
    <row r="286" spans="2:65" s="8" customFormat="1" x14ac:dyDescent="0.2">
      <c r="B286" s="110"/>
      <c r="D286" s="104" t="s">
        <v>83</v>
      </c>
      <c r="E286" s="111" t="s">
        <v>0</v>
      </c>
      <c r="F286" s="112" t="s">
        <v>442</v>
      </c>
      <c r="H286" s="113">
        <v>190.08099999999999</v>
      </c>
      <c r="I286" s="114"/>
      <c r="L286" s="110"/>
      <c r="M286" s="115"/>
      <c r="T286" s="116"/>
      <c r="AT286" s="111" t="s">
        <v>83</v>
      </c>
      <c r="AU286" s="111" t="s">
        <v>82</v>
      </c>
      <c r="AV286" s="8" t="s">
        <v>82</v>
      </c>
      <c r="AW286" s="8" t="s">
        <v>18</v>
      </c>
      <c r="AX286" s="8" t="s">
        <v>45</v>
      </c>
      <c r="AY286" s="111" t="s">
        <v>77</v>
      </c>
    </row>
    <row r="287" spans="2:65" s="9" customFormat="1" x14ac:dyDescent="0.2">
      <c r="B287" s="117"/>
      <c r="D287" s="104" t="s">
        <v>83</v>
      </c>
      <c r="E287" s="118" t="s">
        <v>0</v>
      </c>
      <c r="F287" s="119" t="s">
        <v>85</v>
      </c>
      <c r="H287" s="120">
        <v>686.24099999999999</v>
      </c>
      <c r="I287" s="121"/>
      <c r="L287" s="117"/>
      <c r="M287" s="122"/>
      <c r="T287" s="123"/>
      <c r="AT287" s="118" t="s">
        <v>83</v>
      </c>
      <c r="AU287" s="118" t="s">
        <v>82</v>
      </c>
      <c r="AV287" s="9" t="s">
        <v>81</v>
      </c>
      <c r="AW287" s="9" t="s">
        <v>18</v>
      </c>
      <c r="AX287" s="9" t="s">
        <v>46</v>
      </c>
      <c r="AY287" s="118" t="s">
        <v>77</v>
      </c>
    </row>
    <row r="288" spans="2:65" s="1" customFormat="1" ht="24.2" customHeight="1" x14ac:dyDescent="0.2">
      <c r="B288" s="88"/>
      <c r="C288" s="89" t="s">
        <v>156</v>
      </c>
      <c r="D288" s="89" t="s">
        <v>79</v>
      </c>
      <c r="E288" s="90" t="s">
        <v>134</v>
      </c>
      <c r="F288" s="91" t="s">
        <v>135</v>
      </c>
      <c r="G288" s="92" t="s">
        <v>93</v>
      </c>
      <c r="H288" s="93">
        <v>686.24099999999999</v>
      </c>
      <c r="I288" s="94"/>
      <c r="J288" s="95">
        <f>ROUND(I288*H288,2)</f>
        <v>0</v>
      </c>
      <c r="K288" s="96"/>
      <c r="L288" s="19"/>
      <c r="M288" s="97" t="s">
        <v>0</v>
      </c>
      <c r="N288" s="98" t="s">
        <v>28</v>
      </c>
      <c r="P288" s="99">
        <f>O288*H288</f>
        <v>0</v>
      </c>
      <c r="Q288" s="99">
        <v>0</v>
      </c>
      <c r="R288" s="99">
        <f>Q288*H288</f>
        <v>0</v>
      </c>
      <c r="S288" s="99">
        <v>0</v>
      </c>
      <c r="T288" s="100">
        <f>S288*H288</f>
        <v>0</v>
      </c>
      <c r="AR288" s="101" t="s">
        <v>81</v>
      </c>
      <c r="AT288" s="101" t="s">
        <v>79</v>
      </c>
      <c r="AU288" s="101" t="s">
        <v>82</v>
      </c>
      <c r="AY288" s="10" t="s">
        <v>77</v>
      </c>
      <c r="BE288" s="102">
        <f>IF(N288="základná",J288,0)</f>
        <v>0</v>
      </c>
      <c r="BF288" s="102">
        <f>IF(N288="znížená",J288,0)</f>
        <v>0</v>
      </c>
      <c r="BG288" s="102">
        <f>IF(N288="zákl. prenesená",J288,0)</f>
        <v>0</v>
      </c>
      <c r="BH288" s="102">
        <f>IF(N288="zníž. prenesená",J288,0)</f>
        <v>0</v>
      </c>
      <c r="BI288" s="102">
        <f>IF(N288="nulová",J288,0)</f>
        <v>0</v>
      </c>
      <c r="BJ288" s="10" t="s">
        <v>82</v>
      </c>
      <c r="BK288" s="102">
        <f>ROUND(I288*H288,2)</f>
        <v>0</v>
      </c>
      <c r="BL288" s="10" t="s">
        <v>81</v>
      </c>
      <c r="BM288" s="101" t="s">
        <v>443</v>
      </c>
    </row>
    <row r="289" spans="2:65" s="1" customFormat="1" ht="33" customHeight="1" x14ac:dyDescent="0.2">
      <c r="B289" s="88"/>
      <c r="C289" s="89" t="s">
        <v>160</v>
      </c>
      <c r="D289" s="89" t="s">
        <v>79</v>
      </c>
      <c r="E289" s="90" t="s">
        <v>137</v>
      </c>
      <c r="F289" s="91" t="s">
        <v>138</v>
      </c>
      <c r="G289" s="92" t="s">
        <v>93</v>
      </c>
      <c r="H289" s="93">
        <v>686.24099999999999</v>
      </c>
      <c r="I289" s="94"/>
      <c r="J289" s="95">
        <f>ROUND(I289*H289,2)</f>
        <v>0</v>
      </c>
      <c r="K289" s="96"/>
      <c r="L289" s="19"/>
      <c r="M289" s="97" t="s">
        <v>0</v>
      </c>
      <c r="N289" s="98" t="s">
        <v>28</v>
      </c>
      <c r="P289" s="99">
        <f>O289*H289</f>
        <v>0</v>
      </c>
      <c r="Q289" s="99">
        <v>0</v>
      </c>
      <c r="R289" s="99">
        <f>Q289*H289</f>
        <v>0</v>
      </c>
      <c r="S289" s="99">
        <v>0</v>
      </c>
      <c r="T289" s="100">
        <f>S289*H289</f>
        <v>0</v>
      </c>
      <c r="AR289" s="101" t="s">
        <v>81</v>
      </c>
      <c r="AT289" s="101" t="s">
        <v>79</v>
      </c>
      <c r="AU289" s="101" t="s">
        <v>82</v>
      </c>
      <c r="AY289" s="10" t="s">
        <v>77</v>
      </c>
      <c r="BE289" s="102">
        <f>IF(N289="základná",J289,0)</f>
        <v>0</v>
      </c>
      <c r="BF289" s="102">
        <f>IF(N289="znížená",J289,0)</f>
        <v>0</v>
      </c>
      <c r="BG289" s="102">
        <f>IF(N289="zákl. prenesená",J289,0)</f>
        <v>0</v>
      </c>
      <c r="BH289" s="102">
        <f>IF(N289="zníž. prenesená",J289,0)</f>
        <v>0</v>
      </c>
      <c r="BI289" s="102">
        <f>IF(N289="nulová",J289,0)</f>
        <v>0</v>
      </c>
      <c r="BJ289" s="10" t="s">
        <v>82</v>
      </c>
      <c r="BK289" s="102">
        <f>ROUND(I289*H289,2)</f>
        <v>0</v>
      </c>
      <c r="BL289" s="10" t="s">
        <v>81</v>
      </c>
      <c r="BM289" s="101" t="s">
        <v>444</v>
      </c>
    </row>
    <row r="290" spans="2:65" s="1" customFormat="1" ht="33" customHeight="1" x14ac:dyDescent="0.2">
      <c r="B290" s="88"/>
      <c r="C290" s="89" t="s">
        <v>445</v>
      </c>
      <c r="D290" s="89" t="s">
        <v>79</v>
      </c>
      <c r="E290" s="90" t="s">
        <v>140</v>
      </c>
      <c r="F290" s="91" t="s">
        <v>141</v>
      </c>
      <c r="G290" s="92" t="s">
        <v>93</v>
      </c>
      <c r="H290" s="93">
        <v>476.27</v>
      </c>
      <c r="I290" s="94"/>
      <c r="J290" s="95">
        <f>ROUND(I290*H290,2)</f>
        <v>0</v>
      </c>
      <c r="K290" s="96"/>
      <c r="L290" s="19"/>
      <c r="M290" s="97" t="s">
        <v>0</v>
      </c>
      <c r="N290" s="98" t="s">
        <v>28</v>
      </c>
      <c r="P290" s="99">
        <f>O290*H290</f>
        <v>0</v>
      </c>
      <c r="Q290" s="99">
        <v>0</v>
      </c>
      <c r="R290" s="99">
        <f>Q290*H290</f>
        <v>0</v>
      </c>
      <c r="S290" s="99">
        <v>0</v>
      </c>
      <c r="T290" s="100">
        <f>S290*H290</f>
        <v>0</v>
      </c>
      <c r="AR290" s="101" t="s">
        <v>81</v>
      </c>
      <c r="AT290" s="101" t="s">
        <v>79</v>
      </c>
      <c r="AU290" s="101" t="s">
        <v>82</v>
      </c>
      <c r="AY290" s="10" t="s">
        <v>77</v>
      </c>
      <c r="BE290" s="102">
        <f>IF(N290="základná",J290,0)</f>
        <v>0</v>
      </c>
      <c r="BF290" s="102">
        <f>IF(N290="znížená",J290,0)</f>
        <v>0</v>
      </c>
      <c r="BG290" s="102">
        <f>IF(N290="zákl. prenesená",J290,0)</f>
        <v>0</v>
      </c>
      <c r="BH290" s="102">
        <f>IF(N290="zníž. prenesená",J290,0)</f>
        <v>0</v>
      </c>
      <c r="BI290" s="102">
        <f>IF(N290="nulová",J290,0)</f>
        <v>0</v>
      </c>
      <c r="BJ290" s="10" t="s">
        <v>82</v>
      </c>
      <c r="BK290" s="102">
        <f>ROUND(I290*H290,2)</f>
        <v>0</v>
      </c>
      <c r="BL290" s="10" t="s">
        <v>81</v>
      </c>
      <c r="BM290" s="101" t="s">
        <v>446</v>
      </c>
    </row>
    <row r="291" spans="2:65" s="7" customFormat="1" x14ac:dyDescent="0.2">
      <c r="B291" s="103"/>
      <c r="D291" s="104" t="s">
        <v>83</v>
      </c>
      <c r="E291" s="105" t="s">
        <v>0</v>
      </c>
      <c r="F291" s="106" t="s">
        <v>142</v>
      </c>
      <c r="H291" s="105" t="s">
        <v>0</v>
      </c>
      <c r="I291" s="107"/>
      <c r="L291" s="103"/>
      <c r="M291" s="108"/>
      <c r="T291" s="109"/>
      <c r="AT291" s="105" t="s">
        <v>83</v>
      </c>
      <c r="AU291" s="105" t="s">
        <v>82</v>
      </c>
      <c r="AV291" s="7" t="s">
        <v>46</v>
      </c>
      <c r="AW291" s="7" t="s">
        <v>18</v>
      </c>
      <c r="AX291" s="7" t="s">
        <v>45</v>
      </c>
      <c r="AY291" s="105" t="s">
        <v>77</v>
      </c>
    </row>
    <row r="292" spans="2:65" s="8" customFormat="1" x14ac:dyDescent="0.2">
      <c r="B292" s="110"/>
      <c r="D292" s="104" t="s">
        <v>83</v>
      </c>
      <c r="E292" s="111" t="s">
        <v>0</v>
      </c>
      <c r="F292" s="112" t="s">
        <v>447</v>
      </c>
      <c r="H292" s="113">
        <v>58.923999999999999</v>
      </c>
      <c r="I292" s="114"/>
      <c r="L292" s="110"/>
      <c r="M292" s="115"/>
      <c r="T292" s="116"/>
      <c r="AT292" s="111" t="s">
        <v>83</v>
      </c>
      <c r="AU292" s="111" t="s">
        <v>82</v>
      </c>
      <c r="AV292" s="8" t="s">
        <v>82</v>
      </c>
      <c r="AW292" s="8" t="s">
        <v>18</v>
      </c>
      <c r="AX292" s="8" t="s">
        <v>45</v>
      </c>
      <c r="AY292" s="111" t="s">
        <v>77</v>
      </c>
    </row>
    <row r="293" spans="2:65" s="7" customFormat="1" x14ac:dyDescent="0.2">
      <c r="B293" s="103"/>
      <c r="D293" s="104" t="s">
        <v>83</v>
      </c>
      <c r="E293" s="105" t="s">
        <v>0</v>
      </c>
      <c r="F293" s="106" t="s">
        <v>143</v>
      </c>
      <c r="H293" s="105" t="s">
        <v>0</v>
      </c>
      <c r="I293" s="107"/>
      <c r="L293" s="103"/>
      <c r="M293" s="108"/>
      <c r="T293" s="109"/>
      <c r="AT293" s="105" t="s">
        <v>83</v>
      </c>
      <c r="AU293" s="105" t="s">
        <v>82</v>
      </c>
      <c r="AV293" s="7" t="s">
        <v>46</v>
      </c>
      <c r="AW293" s="7" t="s">
        <v>18</v>
      </c>
      <c r="AX293" s="7" t="s">
        <v>45</v>
      </c>
      <c r="AY293" s="105" t="s">
        <v>77</v>
      </c>
    </row>
    <row r="294" spans="2:65" s="8" customFormat="1" x14ac:dyDescent="0.2">
      <c r="B294" s="110"/>
      <c r="D294" s="104" t="s">
        <v>83</v>
      </c>
      <c r="E294" s="111" t="s">
        <v>0</v>
      </c>
      <c r="F294" s="112" t="s">
        <v>448</v>
      </c>
      <c r="H294" s="113">
        <v>-5.2569999999999997</v>
      </c>
      <c r="I294" s="114"/>
      <c r="L294" s="110"/>
      <c r="M294" s="115"/>
      <c r="T294" s="116"/>
      <c r="AT294" s="111" t="s">
        <v>83</v>
      </c>
      <c r="AU294" s="111" t="s">
        <v>82</v>
      </c>
      <c r="AV294" s="8" t="s">
        <v>82</v>
      </c>
      <c r="AW294" s="8" t="s">
        <v>18</v>
      </c>
      <c r="AX294" s="8" t="s">
        <v>45</v>
      </c>
      <c r="AY294" s="111" t="s">
        <v>77</v>
      </c>
    </row>
    <row r="295" spans="2:65" s="7" customFormat="1" x14ac:dyDescent="0.2">
      <c r="B295" s="103"/>
      <c r="D295" s="104" t="s">
        <v>83</v>
      </c>
      <c r="E295" s="105" t="s">
        <v>0</v>
      </c>
      <c r="F295" s="106" t="s">
        <v>144</v>
      </c>
      <c r="H295" s="105" t="s">
        <v>0</v>
      </c>
      <c r="I295" s="107"/>
      <c r="L295" s="103"/>
      <c r="M295" s="108"/>
      <c r="T295" s="109"/>
      <c r="AT295" s="105" t="s">
        <v>83</v>
      </c>
      <c r="AU295" s="105" t="s">
        <v>82</v>
      </c>
      <c r="AV295" s="7" t="s">
        <v>46</v>
      </c>
      <c r="AW295" s="7" t="s">
        <v>18</v>
      </c>
      <c r="AX295" s="7" t="s">
        <v>45</v>
      </c>
      <c r="AY295" s="105" t="s">
        <v>77</v>
      </c>
    </row>
    <row r="296" spans="2:65" s="8" customFormat="1" x14ac:dyDescent="0.2">
      <c r="B296" s="110"/>
      <c r="D296" s="104" t="s">
        <v>83</v>
      </c>
      <c r="E296" s="111" t="s">
        <v>0</v>
      </c>
      <c r="F296" s="112" t="s">
        <v>449</v>
      </c>
      <c r="H296" s="113">
        <v>-4.556</v>
      </c>
      <c r="I296" s="114"/>
      <c r="L296" s="110"/>
      <c r="M296" s="115"/>
      <c r="T296" s="116"/>
      <c r="AT296" s="111" t="s">
        <v>83</v>
      </c>
      <c r="AU296" s="111" t="s">
        <v>82</v>
      </c>
      <c r="AV296" s="8" t="s">
        <v>82</v>
      </c>
      <c r="AW296" s="8" t="s">
        <v>18</v>
      </c>
      <c r="AX296" s="8" t="s">
        <v>45</v>
      </c>
      <c r="AY296" s="111" t="s">
        <v>77</v>
      </c>
    </row>
    <row r="297" spans="2:65" s="7" customFormat="1" x14ac:dyDescent="0.2">
      <c r="B297" s="103"/>
      <c r="D297" s="104" t="s">
        <v>83</v>
      </c>
      <c r="E297" s="105" t="s">
        <v>0</v>
      </c>
      <c r="F297" s="106" t="s">
        <v>145</v>
      </c>
      <c r="H297" s="105" t="s">
        <v>0</v>
      </c>
      <c r="I297" s="107"/>
      <c r="L297" s="103"/>
      <c r="M297" s="108"/>
      <c r="T297" s="109"/>
      <c r="AT297" s="105" t="s">
        <v>83</v>
      </c>
      <c r="AU297" s="105" t="s">
        <v>82</v>
      </c>
      <c r="AV297" s="7" t="s">
        <v>46</v>
      </c>
      <c r="AW297" s="7" t="s">
        <v>18</v>
      </c>
      <c r="AX297" s="7" t="s">
        <v>45</v>
      </c>
      <c r="AY297" s="105" t="s">
        <v>77</v>
      </c>
    </row>
    <row r="298" spans="2:65" s="8" customFormat="1" x14ac:dyDescent="0.2">
      <c r="B298" s="110"/>
      <c r="D298" s="104" t="s">
        <v>83</v>
      </c>
      <c r="E298" s="111" t="s">
        <v>0</v>
      </c>
      <c r="F298" s="112" t="s">
        <v>450</v>
      </c>
      <c r="H298" s="113">
        <v>35.4</v>
      </c>
      <c r="I298" s="114"/>
      <c r="L298" s="110"/>
      <c r="M298" s="115"/>
      <c r="T298" s="116"/>
      <c r="AT298" s="111" t="s">
        <v>83</v>
      </c>
      <c r="AU298" s="111" t="s">
        <v>82</v>
      </c>
      <c r="AV298" s="8" t="s">
        <v>82</v>
      </c>
      <c r="AW298" s="8" t="s">
        <v>18</v>
      </c>
      <c r="AX298" s="8" t="s">
        <v>45</v>
      </c>
      <c r="AY298" s="111" t="s">
        <v>77</v>
      </c>
    </row>
    <row r="299" spans="2:65" s="7" customFormat="1" x14ac:dyDescent="0.2">
      <c r="B299" s="103"/>
      <c r="D299" s="104" t="s">
        <v>83</v>
      </c>
      <c r="E299" s="105" t="s">
        <v>0</v>
      </c>
      <c r="F299" s="106" t="s">
        <v>146</v>
      </c>
      <c r="H299" s="105" t="s">
        <v>0</v>
      </c>
      <c r="I299" s="107"/>
      <c r="L299" s="103"/>
      <c r="M299" s="108"/>
      <c r="T299" s="109"/>
      <c r="AT299" s="105" t="s">
        <v>83</v>
      </c>
      <c r="AU299" s="105" t="s">
        <v>82</v>
      </c>
      <c r="AV299" s="7" t="s">
        <v>46</v>
      </c>
      <c r="AW299" s="7" t="s">
        <v>18</v>
      </c>
      <c r="AX299" s="7" t="s">
        <v>45</v>
      </c>
      <c r="AY299" s="105" t="s">
        <v>77</v>
      </c>
    </row>
    <row r="300" spans="2:65" s="8" customFormat="1" x14ac:dyDescent="0.2">
      <c r="B300" s="110"/>
      <c r="D300" s="104" t="s">
        <v>83</v>
      </c>
      <c r="E300" s="111" t="s">
        <v>0</v>
      </c>
      <c r="F300" s="112" t="s">
        <v>451</v>
      </c>
      <c r="H300" s="113">
        <v>-10.004</v>
      </c>
      <c r="I300" s="114"/>
      <c r="L300" s="110"/>
      <c r="M300" s="115"/>
      <c r="T300" s="116"/>
      <c r="AT300" s="111" t="s">
        <v>83</v>
      </c>
      <c r="AU300" s="111" t="s">
        <v>82</v>
      </c>
      <c r="AV300" s="8" t="s">
        <v>82</v>
      </c>
      <c r="AW300" s="8" t="s">
        <v>18</v>
      </c>
      <c r="AX300" s="8" t="s">
        <v>45</v>
      </c>
      <c r="AY300" s="111" t="s">
        <v>77</v>
      </c>
    </row>
    <row r="301" spans="2:65" s="7" customFormat="1" x14ac:dyDescent="0.2">
      <c r="B301" s="103"/>
      <c r="D301" s="104" t="s">
        <v>83</v>
      </c>
      <c r="E301" s="105" t="s">
        <v>0</v>
      </c>
      <c r="F301" s="106" t="s">
        <v>147</v>
      </c>
      <c r="H301" s="105" t="s">
        <v>0</v>
      </c>
      <c r="I301" s="107"/>
      <c r="L301" s="103"/>
      <c r="M301" s="108"/>
      <c r="T301" s="109"/>
      <c r="AT301" s="105" t="s">
        <v>83</v>
      </c>
      <c r="AU301" s="105" t="s">
        <v>82</v>
      </c>
      <c r="AV301" s="7" t="s">
        <v>46</v>
      </c>
      <c r="AW301" s="7" t="s">
        <v>18</v>
      </c>
      <c r="AX301" s="7" t="s">
        <v>45</v>
      </c>
      <c r="AY301" s="105" t="s">
        <v>77</v>
      </c>
    </row>
    <row r="302" spans="2:65" s="8" customFormat="1" x14ac:dyDescent="0.2">
      <c r="B302" s="110"/>
      <c r="D302" s="104" t="s">
        <v>83</v>
      </c>
      <c r="E302" s="111" t="s">
        <v>0</v>
      </c>
      <c r="F302" s="112" t="s">
        <v>452</v>
      </c>
      <c r="H302" s="113">
        <v>0.32</v>
      </c>
      <c r="I302" s="114"/>
      <c r="L302" s="110"/>
      <c r="M302" s="115"/>
      <c r="T302" s="116"/>
      <c r="AT302" s="111" t="s">
        <v>83</v>
      </c>
      <c r="AU302" s="111" t="s">
        <v>82</v>
      </c>
      <c r="AV302" s="8" t="s">
        <v>82</v>
      </c>
      <c r="AW302" s="8" t="s">
        <v>18</v>
      </c>
      <c r="AX302" s="8" t="s">
        <v>45</v>
      </c>
      <c r="AY302" s="111" t="s">
        <v>77</v>
      </c>
    </row>
    <row r="303" spans="2:65" s="7" customFormat="1" x14ac:dyDescent="0.2">
      <c r="B303" s="103"/>
      <c r="D303" s="104" t="s">
        <v>83</v>
      </c>
      <c r="E303" s="105" t="s">
        <v>0</v>
      </c>
      <c r="F303" s="106" t="s">
        <v>148</v>
      </c>
      <c r="H303" s="105" t="s">
        <v>0</v>
      </c>
      <c r="I303" s="107"/>
      <c r="L303" s="103"/>
      <c r="M303" s="108"/>
      <c r="T303" s="109"/>
      <c r="AT303" s="105" t="s">
        <v>83</v>
      </c>
      <c r="AU303" s="105" t="s">
        <v>82</v>
      </c>
      <c r="AV303" s="7" t="s">
        <v>46</v>
      </c>
      <c r="AW303" s="7" t="s">
        <v>18</v>
      </c>
      <c r="AX303" s="7" t="s">
        <v>45</v>
      </c>
      <c r="AY303" s="105" t="s">
        <v>77</v>
      </c>
    </row>
    <row r="304" spans="2:65" s="8" customFormat="1" x14ac:dyDescent="0.2">
      <c r="B304" s="110"/>
      <c r="D304" s="104" t="s">
        <v>83</v>
      </c>
      <c r="E304" s="111" t="s">
        <v>0</v>
      </c>
      <c r="F304" s="112" t="s">
        <v>453</v>
      </c>
      <c r="H304" s="113">
        <v>-0.08</v>
      </c>
      <c r="I304" s="114"/>
      <c r="L304" s="110"/>
      <c r="M304" s="115"/>
      <c r="T304" s="116"/>
      <c r="AT304" s="111" t="s">
        <v>83</v>
      </c>
      <c r="AU304" s="111" t="s">
        <v>82</v>
      </c>
      <c r="AV304" s="8" t="s">
        <v>82</v>
      </c>
      <c r="AW304" s="8" t="s">
        <v>18</v>
      </c>
      <c r="AX304" s="8" t="s">
        <v>45</v>
      </c>
      <c r="AY304" s="111" t="s">
        <v>77</v>
      </c>
    </row>
    <row r="305" spans="2:51" s="7" customFormat="1" x14ac:dyDescent="0.2">
      <c r="B305" s="103"/>
      <c r="D305" s="104" t="s">
        <v>83</v>
      </c>
      <c r="E305" s="105" t="s">
        <v>0</v>
      </c>
      <c r="F305" s="106" t="s">
        <v>149</v>
      </c>
      <c r="H305" s="105" t="s">
        <v>0</v>
      </c>
      <c r="I305" s="107"/>
      <c r="L305" s="103"/>
      <c r="M305" s="108"/>
      <c r="T305" s="109"/>
      <c r="AT305" s="105" t="s">
        <v>83</v>
      </c>
      <c r="AU305" s="105" t="s">
        <v>82</v>
      </c>
      <c r="AV305" s="7" t="s">
        <v>46</v>
      </c>
      <c r="AW305" s="7" t="s">
        <v>18</v>
      </c>
      <c r="AX305" s="7" t="s">
        <v>45</v>
      </c>
      <c r="AY305" s="105" t="s">
        <v>77</v>
      </c>
    </row>
    <row r="306" spans="2:51" s="7" customFormat="1" x14ac:dyDescent="0.2">
      <c r="B306" s="103"/>
      <c r="D306" s="104" t="s">
        <v>83</v>
      </c>
      <c r="E306" s="105" t="s">
        <v>0</v>
      </c>
      <c r="F306" s="106" t="s">
        <v>339</v>
      </c>
      <c r="H306" s="105" t="s">
        <v>0</v>
      </c>
      <c r="I306" s="107"/>
      <c r="L306" s="103"/>
      <c r="M306" s="108"/>
      <c r="T306" s="109"/>
      <c r="AT306" s="105" t="s">
        <v>83</v>
      </c>
      <c r="AU306" s="105" t="s">
        <v>82</v>
      </c>
      <c r="AV306" s="7" t="s">
        <v>46</v>
      </c>
      <c r="AW306" s="7" t="s">
        <v>18</v>
      </c>
      <c r="AX306" s="7" t="s">
        <v>45</v>
      </c>
      <c r="AY306" s="105" t="s">
        <v>77</v>
      </c>
    </row>
    <row r="307" spans="2:51" s="8" customFormat="1" x14ac:dyDescent="0.2">
      <c r="B307" s="110"/>
      <c r="D307" s="104" t="s">
        <v>83</v>
      </c>
      <c r="E307" s="111" t="s">
        <v>0</v>
      </c>
      <c r="F307" s="112" t="s">
        <v>340</v>
      </c>
      <c r="H307" s="113">
        <v>27.367999999999999</v>
      </c>
      <c r="I307" s="114"/>
      <c r="L307" s="110"/>
      <c r="M307" s="115"/>
      <c r="T307" s="116"/>
      <c r="AT307" s="111" t="s">
        <v>83</v>
      </c>
      <c r="AU307" s="111" t="s">
        <v>82</v>
      </c>
      <c r="AV307" s="8" t="s">
        <v>82</v>
      </c>
      <c r="AW307" s="8" t="s">
        <v>18</v>
      </c>
      <c r="AX307" s="8" t="s">
        <v>45</v>
      </c>
      <c r="AY307" s="111" t="s">
        <v>77</v>
      </c>
    </row>
    <row r="308" spans="2:51" s="7" customFormat="1" x14ac:dyDescent="0.2">
      <c r="B308" s="103"/>
      <c r="D308" s="104" t="s">
        <v>83</v>
      </c>
      <c r="E308" s="105" t="s">
        <v>0</v>
      </c>
      <c r="F308" s="106" t="s">
        <v>341</v>
      </c>
      <c r="H308" s="105" t="s">
        <v>0</v>
      </c>
      <c r="I308" s="107"/>
      <c r="L308" s="103"/>
      <c r="M308" s="108"/>
      <c r="T308" s="109"/>
      <c r="AT308" s="105" t="s">
        <v>83</v>
      </c>
      <c r="AU308" s="105" t="s">
        <v>82</v>
      </c>
      <c r="AV308" s="7" t="s">
        <v>46</v>
      </c>
      <c r="AW308" s="7" t="s">
        <v>18</v>
      </c>
      <c r="AX308" s="7" t="s">
        <v>45</v>
      </c>
      <c r="AY308" s="105" t="s">
        <v>77</v>
      </c>
    </row>
    <row r="309" spans="2:51" s="8" customFormat="1" x14ac:dyDescent="0.2">
      <c r="B309" s="110"/>
      <c r="D309" s="104" t="s">
        <v>83</v>
      </c>
      <c r="E309" s="111" t="s">
        <v>0</v>
      </c>
      <c r="F309" s="112" t="s">
        <v>342</v>
      </c>
      <c r="H309" s="113">
        <v>17.553999999999998</v>
      </c>
      <c r="I309" s="114"/>
      <c r="L309" s="110"/>
      <c r="M309" s="115"/>
      <c r="T309" s="116"/>
      <c r="AT309" s="111" t="s">
        <v>83</v>
      </c>
      <c r="AU309" s="111" t="s">
        <v>82</v>
      </c>
      <c r="AV309" s="8" t="s">
        <v>82</v>
      </c>
      <c r="AW309" s="8" t="s">
        <v>18</v>
      </c>
      <c r="AX309" s="8" t="s">
        <v>45</v>
      </c>
      <c r="AY309" s="111" t="s">
        <v>77</v>
      </c>
    </row>
    <row r="310" spans="2:51" s="7" customFormat="1" x14ac:dyDescent="0.2">
      <c r="B310" s="103"/>
      <c r="D310" s="104" t="s">
        <v>83</v>
      </c>
      <c r="E310" s="105" t="s">
        <v>0</v>
      </c>
      <c r="F310" s="106" t="s">
        <v>343</v>
      </c>
      <c r="H310" s="105" t="s">
        <v>0</v>
      </c>
      <c r="I310" s="107"/>
      <c r="L310" s="103"/>
      <c r="M310" s="108"/>
      <c r="T310" s="109"/>
      <c r="AT310" s="105" t="s">
        <v>83</v>
      </c>
      <c r="AU310" s="105" t="s">
        <v>82</v>
      </c>
      <c r="AV310" s="7" t="s">
        <v>46</v>
      </c>
      <c r="AW310" s="7" t="s">
        <v>18</v>
      </c>
      <c r="AX310" s="7" t="s">
        <v>45</v>
      </c>
      <c r="AY310" s="105" t="s">
        <v>77</v>
      </c>
    </row>
    <row r="311" spans="2:51" s="8" customFormat="1" x14ac:dyDescent="0.2">
      <c r="B311" s="110"/>
      <c r="D311" s="104" t="s">
        <v>83</v>
      </c>
      <c r="E311" s="111" t="s">
        <v>0</v>
      </c>
      <c r="F311" s="112" t="s">
        <v>344</v>
      </c>
      <c r="H311" s="113">
        <v>8.1790000000000003</v>
      </c>
      <c r="I311" s="114"/>
      <c r="L311" s="110"/>
      <c r="M311" s="115"/>
      <c r="T311" s="116"/>
      <c r="AT311" s="111" t="s">
        <v>83</v>
      </c>
      <c r="AU311" s="111" t="s">
        <v>82</v>
      </c>
      <c r="AV311" s="8" t="s">
        <v>82</v>
      </c>
      <c r="AW311" s="8" t="s">
        <v>18</v>
      </c>
      <c r="AX311" s="8" t="s">
        <v>45</v>
      </c>
      <c r="AY311" s="111" t="s">
        <v>77</v>
      </c>
    </row>
    <row r="312" spans="2:51" s="7" customFormat="1" x14ac:dyDescent="0.2">
      <c r="B312" s="103"/>
      <c r="D312" s="104" t="s">
        <v>83</v>
      </c>
      <c r="E312" s="105" t="s">
        <v>0</v>
      </c>
      <c r="F312" s="106" t="s">
        <v>345</v>
      </c>
      <c r="H312" s="105" t="s">
        <v>0</v>
      </c>
      <c r="I312" s="107"/>
      <c r="L312" s="103"/>
      <c r="M312" s="108"/>
      <c r="T312" s="109"/>
      <c r="AT312" s="105" t="s">
        <v>83</v>
      </c>
      <c r="AU312" s="105" t="s">
        <v>82</v>
      </c>
      <c r="AV312" s="7" t="s">
        <v>46</v>
      </c>
      <c r="AW312" s="7" t="s">
        <v>18</v>
      </c>
      <c r="AX312" s="7" t="s">
        <v>45</v>
      </c>
      <c r="AY312" s="105" t="s">
        <v>77</v>
      </c>
    </row>
    <row r="313" spans="2:51" s="8" customFormat="1" x14ac:dyDescent="0.2">
      <c r="B313" s="110"/>
      <c r="D313" s="104" t="s">
        <v>83</v>
      </c>
      <c r="E313" s="111" t="s">
        <v>0</v>
      </c>
      <c r="F313" s="112" t="s">
        <v>346</v>
      </c>
      <c r="H313" s="113">
        <v>10.286</v>
      </c>
      <c r="I313" s="114"/>
      <c r="L313" s="110"/>
      <c r="M313" s="115"/>
      <c r="T313" s="116"/>
      <c r="AT313" s="111" t="s">
        <v>83</v>
      </c>
      <c r="AU313" s="111" t="s">
        <v>82</v>
      </c>
      <c r="AV313" s="8" t="s">
        <v>82</v>
      </c>
      <c r="AW313" s="8" t="s">
        <v>18</v>
      </c>
      <c r="AX313" s="8" t="s">
        <v>45</v>
      </c>
      <c r="AY313" s="111" t="s">
        <v>77</v>
      </c>
    </row>
    <row r="314" spans="2:51" s="7" customFormat="1" x14ac:dyDescent="0.2">
      <c r="B314" s="103"/>
      <c r="D314" s="104" t="s">
        <v>83</v>
      </c>
      <c r="E314" s="105" t="s">
        <v>0</v>
      </c>
      <c r="F314" s="106" t="s">
        <v>347</v>
      </c>
      <c r="H314" s="105" t="s">
        <v>0</v>
      </c>
      <c r="I314" s="107"/>
      <c r="L314" s="103"/>
      <c r="M314" s="108"/>
      <c r="T314" s="109"/>
      <c r="AT314" s="105" t="s">
        <v>83</v>
      </c>
      <c r="AU314" s="105" t="s">
        <v>82</v>
      </c>
      <c r="AV314" s="7" t="s">
        <v>46</v>
      </c>
      <c r="AW314" s="7" t="s">
        <v>18</v>
      </c>
      <c r="AX314" s="7" t="s">
        <v>45</v>
      </c>
      <c r="AY314" s="105" t="s">
        <v>77</v>
      </c>
    </row>
    <row r="315" spans="2:51" s="8" customFormat="1" x14ac:dyDescent="0.2">
      <c r="B315" s="110"/>
      <c r="D315" s="104" t="s">
        <v>83</v>
      </c>
      <c r="E315" s="111" t="s">
        <v>0</v>
      </c>
      <c r="F315" s="112" t="s">
        <v>348</v>
      </c>
      <c r="H315" s="113">
        <v>12.45</v>
      </c>
      <c r="I315" s="114"/>
      <c r="L315" s="110"/>
      <c r="M315" s="115"/>
      <c r="T315" s="116"/>
      <c r="AT315" s="111" t="s">
        <v>83</v>
      </c>
      <c r="AU315" s="111" t="s">
        <v>82</v>
      </c>
      <c r="AV315" s="8" t="s">
        <v>82</v>
      </c>
      <c r="AW315" s="8" t="s">
        <v>18</v>
      </c>
      <c r="AX315" s="8" t="s">
        <v>45</v>
      </c>
      <c r="AY315" s="111" t="s">
        <v>77</v>
      </c>
    </row>
    <row r="316" spans="2:51" s="7" customFormat="1" x14ac:dyDescent="0.2">
      <c r="B316" s="103"/>
      <c r="D316" s="104" t="s">
        <v>83</v>
      </c>
      <c r="E316" s="105" t="s">
        <v>0</v>
      </c>
      <c r="F316" s="106" t="s">
        <v>349</v>
      </c>
      <c r="H316" s="105" t="s">
        <v>0</v>
      </c>
      <c r="I316" s="107"/>
      <c r="L316" s="103"/>
      <c r="M316" s="108"/>
      <c r="T316" s="109"/>
      <c r="AT316" s="105" t="s">
        <v>83</v>
      </c>
      <c r="AU316" s="105" t="s">
        <v>82</v>
      </c>
      <c r="AV316" s="7" t="s">
        <v>46</v>
      </c>
      <c r="AW316" s="7" t="s">
        <v>18</v>
      </c>
      <c r="AX316" s="7" t="s">
        <v>45</v>
      </c>
      <c r="AY316" s="105" t="s">
        <v>77</v>
      </c>
    </row>
    <row r="317" spans="2:51" s="8" customFormat="1" x14ac:dyDescent="0.2">
      <c r="B317" s="110"/>
      <c r="D317" s="104" t="s">
        <v>83</v>
      </c>
      <c r="E317" s="111" t="s">
        <v>0</v>
      </c>
      <c r="F317" s="112" t="s">
        <v>350</v>
      </c>
      <c r="H317" s="113">
        <v>12.728</v>
      </c>
      <c r="I317" s="114"/>
      <c r="L317" s="110"/>
      <c r="M317" s="115"/>
      <c r="T317" s="116"/>
      <c r="AT317" s="111" t="s">
        <v>83</v>
      </c>
      <c r="AU317" s="111" t="s">
        <v>82</v>
      </c>
      <c r="AV317" s="8" t="s">
        <v>82</v>
      </c>
      <c r="AW317" s="8" t="s">
        <v>18</v>
      </c>
      <c r="AX317" s="8" t="s">
        <v>45</v>
      </c>
      <c r="AY317" s="111" t="s">
        <v>77</v>
      </c>
    </row>
    <row r="318" spans="2:51" s="7" customFormat="1" x14ac:dyDescent="0.2">
      <c r="B318" s="103"/>
      <c r="D318" s="104" t="s">
        <v>83</v>
      </c>
      <c r="E318" s="105" t="s">
        <v>0</v>
      </c>
      <c r="F318" s="106" t="s">
        <v>351</v>
      </c>
      <c r="H318" s="105" t="s">
        <v>0</v>
      </c>
      <c r="I318" s="107"/>
      <c r="L318" s="103"/>
      <c r="M318" s="108"/>
      <c r="T318" s="109"/>
      <c r="AT318" s="105" t="s">
        <v>83</v>
      </c>
      <c r="AU318" s="105" t="s">
        <v>82</v>
      </c>
      <c r="AV318" s="7" t="s">
        <v>46</v>
      </c>
      <c r="AW318" s="7" t="s">
        <v>18</v>
      </c>
      <c r="AX318" s="7" t="s">
        <v>45</v>
      </c>
      <c r="AY318" s="105" t="s">
        <v>77</v>
      </c>
    </row>
    <row r="319" spans="2:51" s="8" customFormat="1" x14ac:dyDescent="0.2">
      <c r="B319" s="110"/>
      <c r="D319" s="104" t="s">
        <v>83</v>
      </c>
      <c r="E319" s="111" t="s">
        <v>0</v>
      </c>
      <c r="F319" s="112" t="s">
        <v>352</v>
      </c>
      <c r="H319" s="113">
        <v>15.342000000000001</v>
      </c>
      <c r="I319" s="114"/>
      <c r="L319" s="110"/>
      <c r="M319" s="115"/>
      <c r="T319" s="116"/>
      <c r="AT319" s="111" t="s">
        <v>83</v>
      </c>
      <c r="AU319" s="111" t="s">
        <v>82</v>
      </c>
      <c r="AV319" s="8" t="s">
        <v>82</v>
      </c>
      <c r="AW319" s="8" t="s">
        <v>18</v>
      </c>
      <c r="AX319" s="8" t="s">
        <v>45</v>
      </c>
      <c r="AY319" s="111" t="s">
        <v>77</v>
      </c>
    </row>
    <row r="320" spans="2:51" s="7" customFormat="1" x14ac:dyDescent="0.2">
      <c r="B320" s="103"/>
      <c r="D320" s="104" t="s">
        <v>83</v>
      </c>
      <c r="E320" s="105" t="s">
        <v>0</v>
      </c>
      <c r="F320" s="106" t="s">
        <v>353</v>
      </c>
      <c r="H320" s="105" t="s">
        <v>0</v>
      </c>
      <c r="I320" s="107"/>
      <c r="L320" s="103"/>
      <c r="M320" s="108"/>
      <c r="T320" s="109"/>
      <c r="AT320" s="105" t="s">
        <v>83</v>
      </c>
      <c r="AU320" s="105" t="s">
        <v>82</v>
      </c>
      <c r="AV320" s="7" t="s">
        <v>46</v>
      </c>
      <c r="AW320" s="7" t="s">
        <v>18</v>
      </c>
      <c r="AX320" s="7" t="s">
        <v>45</v>
      </c>
      <c r="AY320" s="105" t="s">
        <v>77</v>
      </c>
    </row>
    <row r="321" spans="2:51" s="8" customFormat="1" x14ac:dyDescent="0.2">
      <c r="B321" s="110"/>
      <c r="D321" s="104" t="s">
        <v>83</v>
      </c>
      <c r="E321" s="111" t="s">
        <v>0</v>
      </c>
      <c r="F321" s="112" t="s">
        <v>354</v>
      </c>
      <c r="H321" s="113">
        <v>20.866</v>
      </c>
      <c r="I321" s="114"/>
      <c r="L321" s="110"/>
      <c r="M321" s="115"/>
      <c r="T321" s="116"/>
      <c r="AT321" s="111" t="s">
        <v>83</v>
      </c>
      <c r="AU321" s="111" t="s">
        <v>82</v>
      </c>
      <c r="AV321" s="8" t="s">
        <v>82</v>
      </c>
      <c r="AW321" s="8" t="s">
        <v>18</v>
      </c>
      <c r="AX321" s="8" t="s">
        <v>45</v>
      </c>
      <c r="AY321" s="111" t="s">
        <v>77</v>
      </c>
    </row>
    <row r="322" spans="2:51" s="7" customFormat="1" x14ac:dyDescent="0.2">
      <c r="B322" s="103"/>
      <c r="D322" s="104" t="s">
        <v>83</v>
      </c>
      <c r="E322" s="105" t="s">
        <v>0</v>
      </c>
      <c r="F322" s="106" t="s">
        <v>355</v>
      </c>
      <c r="H322" s="105" t="s">
        <v>0</v>
      </c>
      <c r="I322" s="107"/>
      <c r="L322" s="103"/>
      <c r="M322" s="108"/>
      <c r="T322" s="109"/>
      <c r="AT322" s="105" t="s">
        <v>83</v>
      </c>
      <c r="AU322" s="105" t="s">
        <v>82</v>
      </c>
      <c r="AV322" s="7" t="s">
        <v>46</v>
      </c>
      <c r="AW322" s="7" t="s">
        <v>18</v>
      </c>
      <c r="AX322" s="7" t="s">
        <v>45</v>
      </c>
      <c r="AY322" s="105" t="s">
        <v>77</v>
      </c>
    </row>
    <row r="323" spans="2:51" s="8" customFormat="1" x14ac:dyDescent="0.2">
      <c r="B323" s="110"/>
      <c r="D323" s="104" t="s">
        <v>83</v>
      </c>
      <c r="E323" s="111" t="s">
        <v>0</v>
      </c>
      <c r="F323" s="112" t="s">
        <v>356</v>
      </c>
      <c r="H323" s="113">
        <v>3.5779999999999998</v>
      </c>
      <c r="I323" s="114"/>
      <c r="L323" s="110"/>
      <c r="M323" s="115"/>
      <c r="T323" s="116"/>
      <c r="AT323" s="111" t="s">
        <v>83</v>
      </c>
      <c r="AU323" s="111" t="s">
        <v>82</v>
      </c>
      <c r="AV323" s="8" t="s">
        <v>82</v>
      </c>
      <c r="AW323" s="8" t="s">
        <v>18</v>
      </c>
      <c r="AX323" s="8" t="s">
        <v>45</v>
      </c>
      <c r="AY323" s="111" t="s">
        <v>77</v>
      </c>
    </row>
    <row r="324" spans="2:51" s="7" customFormat="1" x14ac:dyDescent="0.2">
      <c r="B324" s="103"/>
      <c r="D324" s="104" t="s">
        <v>83</v>
      </c>
      <c r="E324" s="105" t="s">
        <v>0</v>
      </c>
      <c r="F324" s="106" t="s">
        <v>357</v>
      </c>
      <c r="H324" s="105" t="s">
        <v>0</v>
      </c>
      <c r="I324" s="107"/>
      <c r="L324" s="103"/>
      <c r="M324" s="108"/>
      <c r="T324" s="109"/>
      <c r="AT324" s="105" t="s">
        <v>83</v>
      </c>
      <c r="AU324" s="105" t="s">
        <v>82</v>
      </c>
      <c r="AV324" s="7" t="s">
        <v>46</v>
      </c>
      <c r="AW324" s="7" t="s">
        <v>18</v>
      </c>
      <c r="AX324" s="7" t="s">
        <v>45</v>
      </c>
      <c r="AY324" s="105" t="s">
        <v>77</v>
      </c>
    </row>
    <row r="325" spans="2:51" s="8" customFormat="1" x14ac:dyDescent="0.2">
      <c r="B325" s="110"/>
      <c r="D325" s="104" t="s">
        <v>83</v>
      </c>
      <c r="E325" s="111" t="s">
        <v>0</v>
      </c>
      <c r="F325" s="112" t="s">
        <v>358</v>
      </c>
      <c r="H325" s="113">
        <v>0</v>
      </c>
      <c r="I325" s="114"/>
      <c r="L325" s="110"/>
      <c r="M325" s="115"/>
      <c r="T325" s="116"/>
      <c r="AT325" s="111" t="s">
        <v>83</v>
      </c>
      <c r="AU325" s="111" t="s">
        <v>82</v>
      </c>
      <c r="AV325" s="8" t="s">
        <v>82</v>
      </c>
      <c r="AW325" s="8" t="s">
        <v>18</v>
      </c>
      <c r="AX325" s="8" t="s">
        <v>45</v>
      </c>
      <c r="AY325" s="111" t="s">
        <v>77</v>
      </c>
    </row>
    <row r="326" spans="2:51" s="7" customFormat="1" x14ac:dyDescent="0.2">
      <c r="B326" s="103"/>
      <c r="D326" s="104" t="s">
        <v>83</v>
      </c>
      <c r="E326" s="105" t="s">
        <v>0</v>
      </c>
      <c r="F326" s="106" t="s">
        <v>359</v>
      </c>
      <c r="H326" s="105" t="s">
        <v>0</v>
      </c>
      <c r="I326" s="107"/>
      <c r="L326" s="103"/>
      <c r="M326" s="108"/>
      <c r="T326" s="109"/>
      <c r="AT326" s="105" t="s">
        <v>83</v>
      </c>
      <c r="AU326" s="105" t="s">
        <v>82</v>
      </c>
      <c r="AV326" s="7" t="s">
        <v>46</v>
      </c>
      <c r="AW326" s="7" t="s">
        <v>18</v>
      </c>
      <c r="AX326" s="7" t="s">
        <v>45</v>
      </c>
      <c r="AY326" s="105" t="s">
        <v>77</v>
      </c>
    </row>
    <row r="327" spans="2:51" s="8" customFormat="1" x14ac:dyDescent="0.2">
      <c r="B327" s="110"/>
      <c r="D327" s="104" t="s">
        <v>83</v>
      </c>
      <c r="E327" s="111" t="s">
        <v>0</v>
      </c>
      <c r="F327" s="112" t="s">
        <v>360</v>
      </c>
      <c r="H327" s="113">
        <v>13.663</v>
      </c>
      <c r="I327" s="114"/>
      <c r="L327" s="110"/>
      <c r="M327" s="115"/>
      <c r="T327" s="116"/>
      <c r="AT327" s="111" t="s">
        <v>83</v>
      </c>
      <c r="AU327" s="111" t="s">
        <v>82</v>
      </c>
      <c r="AV327" s="8" t="s">
        <v>82</v>
      </c>
      <c r="AW327" s="8" t="s">
        <v>18</v>
      </c>
      <c r="AX327" s="8" t="s">
        <v>45</v>
      </c>
      <c r="AY327" s="111" t="s">
        <v>77</v>
      </c>
    </row>
    <row r="328" spans="2:51" s="7" customFormat="1" x14ac:dyDescent="0.2">
      <c r="B328" s="103"/>
      <c r="D328" s="104" t="s">
        <v>83</v>
      </c>
      <c r="E328" s="105" t="s">
        <v>0</v>
      </c>
      <c r="F328" s="106" t="s">
        <v>361</v>
      </c>
      <c r="H328" s="105" t="s">
        <v>0</v>
      </c>
      <c r="I328" s="107"/>
      <c r="L328" s="103"/>
      <c r="M328" s="108"/>
      <c r="T328" s="109"/>
      <c r="AT328" s="105" t="s">
        <v>83</v>
      </c>
      <c r="AU328" s="105" t="s">
        <v>82</v>
      </c>
      <c r="AV328" s="7" t="s">
        <v>46</v>
      </c>
      <c r="AW328" s="7" t="s">
        <v>18</v>
      </c>
      <c r="AX328" s="7" t="s">
        <v>45</v>
      </c>
      <c r="AY328" s="105" t="s">
        <v>77</v>
      </c>
    </row>
    <row r="329" spans="2:51" s="8" customFormat="1" x14ac:dyDescent="0.2">
      <c r="B329" s="110"/>
      <c r="D329" s="104" t="s">
        <v>83</v>
      </c>
      <c r="E329" s="111" t="s">
        <v>0</v>
      </c>
      <c r="F329" s="112" t="s">
        <v>362</v>
      </c>
      <c r="H329" s="113">
        <v>37.798999999999999</v>
      </c>
      <c r="I329" s="114"/>
      <c r="L329" s="110"/>
      <c r="M329" s="115"/>
      <c r="T329" s="116"/>
      <c r="AT329" s="111" t="s">
        <v>83</v>
      </c>
      <c r="AU329" s="111" t="s">
        <v>82</v>
      </c>
      <c r="AV329" s="8" t="s">
        <v>82</v>
      </c>
      <c r="AW329" s="8" t="s">
        <v>18</v>
      </c>
      <c r="AX329" s="8" t="s">
        <v>45</v>
      </c>
      <c r="AY329" s="111" t="s">
        <v>77</v>
      </c>
    </row>
    <row r="330" spans="2:51" s="7" customFormat="1" x14ac:dyDescent="0.2">
      <c r="B330" s="103"/>
      <c r="D330" s="104" t="s">
        <v>83</v>
      </c>
      <c r="E330" s="105" t="s">
        <v>0</v>
      </c>
      <c r="F330" s="106" t="s">
        <v>363</v>
      </c>
      <c r="H330" s="105" t="s">
        <v>0</v>
      </c>
      <c r="I330" s="107"/>
      <c r="L330" s="103"/>
      <c r="M330" s="108"/>
      <c r="T330" s="109"/>
      <c r="AT330" s="105" t="s">
        <v>83</v>
      </c>
      <c r="AU330" s="105" t="s">
        <v>82</v>
      </c>
      <c r="AV330" s="7" t="s">
        <v>46</v>
      </c>
      <c r="AW330" s="7" t="s">
        <v>18</v>
      </c>
      <c r="AX330" s="7" t="s">
        <v>45</v>
      </c>
      <c r="AY330" s="105" t="s">
        <v>77</v>
      </c>
    </row>
    <row r="331" spans="2:51" s="8" customFormat="1" x14ac:dyDescent="0.2">
      <c r="B331" s="110"/>
      <c r="D331" s="104" t="s">
        <v>83</v>
      </c>
      <c r="E331" s="111" t="s">
        <v>0</v>
      </c>
      <c r="F331" s="112" t="s">
        <v>364</v>
      </c>
      <c r="H331" s="113">
        <v>61.152000000000001</v>
      </c>
      <c r="I331" s="114"/>
      <c r="L331" s="110"/>
      <c r="M331" s="115"/>
      <c r="T331" s="116"/>
      <c r="AT331" s="111" t="s">
        <v>83</v>
      </c>
      <c r="AU331" s="111" t="s">
        <v>82</v>
      </c>
      <c r="AV331" s="8" t="s">
        <v>82</v>
      </c>
      <c r="AW331" s="8" t="s">
        <v>18</v>
      </c>
      <c r="AX331" s="8" t="s">
        <v>45</v>
      </c>
      <c r="AY331" s="111" t="s">
        <v>77</v>
      </c>
    </row>
    <row r="332" spans="2:51" s="7" customFormat="1" x14ac:dyDescent="0.2">
      <c r="B332" s="103"/>
      <c r="D332" s="104" t="s">
        <v>83</v>
      </c>
      <c r="E332" s="105" t="s">
        <v>0</v>
      </c>
      <c r="F332" s="106" t="s">
        <v>365</v>
      </c>
      <c r="H332" s="105" t="s">
        <v>0</v>
      </c>
      <c r="I332" s="107"/>
      <c r="L332" s="103"/>
      <c r="M332" s="108"/>
      <c r="T332" s="109"/>
      <c r="AT332" s="105" t="s">
        <v>83</v>
      </c>
      <c r="AU332" s="105" t="s">
        <v>82</v>
      </c>
      <c r="AV332" s="7" t="s">
        <v>46</v>
      </c>
      <c r="AW332" s="7" t="s">
        <v>18</v>
      </c>
      <c r="AX332" s="7" t="s">
        <v>45</v>
      </c>
      <c r="AY332" s="105" t="s">
        <v>77</v>
      </c>
    </row>
    <row r="333" spans="2:51" s="8" customFormat="1" x14ac:dyDescent="0.2">
      <c r="B333" s="110"/>
      <c r="D333" s="104" t="s">
        <v>83</v>
      </c>
      <c r="E333" s="111" t="s">
        <v>0</v>
      </c>
      <c r="F333" s="112" t="s">
        <v>366</v>
      </c>
      <c r="H333" s="113">
        <v>49.53</v>
      </c>
      <c r="I333" s="114"/>
      <c r="L333" s="110"/>
      <c r="M333" s="115"/>
      <c r="T333" s="116"/>
      <c r="AT333" s="111" t="s">
        <v>83</v>
      </c>
      <c r="AU333" s="111" t="s">
        <v>82</v>
      </c>
      <c r="AV333" s="8" t="s">
        <v>82</v>
      </c>
      <c r="AW333" s="8" t="s">
        <v>18</v>
      </c>
      <c r="AX333" s="8" t="s">
        <v>45</v>
      </c>
      <c r="AY333" s="111" t="s">
        <v>77</v>
      </c>
    </row>
    <row r="334" spans="2:51" s="7" customFormat="1" x14ac:dyDescent="0.2">
      <c r="B334" s="103"/>
      <c r="D334" s="104" t="s">
        <v>83</v>
      </c>
      <c r="E334" s="105" t="s">
        <v>0</v>
      </c>
      <c r="F334" s="106" t="s">
        <v>367</v>
      </c>
      <c r="H334" s="105" t="s">
        <v>0</v>
      </c>
      <c r="I334" s="107"/>
      <c r="L334" s="103"/>
      <c r="M334" s="108"/>
      <c r="T334" s="109"/>
      <c r="AT334" s="105" t="s">
        <v>83</v>
      </c>
      <c r="AU334" s="105" t="s">
        <v>82</v>
      </c>
      <c r="AV334" s="7" t="s">
        <v>46</v>
      </c>
      <c r="AW334" s="7" t="s">
        <v>18</v>
      </c>
      <c r="AX334" s="7" t="s">
        <v>45</v>
      </c>
      <c r="AY334" s="105" t="s">
        <v>77</v>
      </c>
    </row>
    <row r="335" spans="2:51" s="8" customFormat="1" x14ac:dyDescent="0.2">
      <c r="B335" s="110"/>
      <c r="D335" s="104" t="s">
        <v>83</v>
      </c>
      <c r="E335" s="111" t="s">
        <v>0</v>
      </c>
      <c r="F335" s="112" t="s">
        <v>368</v>
      </c>
      <c r="H335" s="113">
        <v>40.578000000000003</v>
      </c>
      <c r="I335" s="114"/>
      <c r="L335" s="110"/>
      <c r="M335" s="115"/>
      <c r="T335" s="116"/>
      <c r="AT335" s="111" t="s">
        <v>83</v>
      </c>
      <c r="AU335" s="111" t="s">
        <v>82</v>
      </c>
      <c r="AV335" s="8" t="s">
        <v>82</v>
      </c>
      <c r="AW335" s="8" t="s">
        <v>18</v>
      </c>
      <c r="AX335" s="8" t="s">
        <v>45</v>
      </c>
      <c r="AY335" s="111" t="s">
        <v>77</v>
      </c>
    </row>
    <row r="336" spans="2:51" s="7" customFormat="1" x14ac:dyDescent="0.2">
      <c r="B336" s="103"/>
      <c r="D336" s="104" t="s">
        <v>83</v>
      </c>
      <c r="E336" s="105" t="s">
        <v>0</v>
      </c>
      <c r="F336" s="106" t="s">
        <v>369</v>
      </c>
      <c r="H336" s="105" t="s">
        <v>0</v>
      </c>
      <c r="I336" s="107"/>
      <c r="L336" s="103"/>
      <c r="M336" s="108"/>
      <c r="T336" s="109"/>
      <c r="AT336" s="105" t="s">
        <v>83</v>
      </c>
      <c r="AU336" s="105" t="s">
        <v>82</v>
      </c>
      <c r="AV336" s="7" t="s">
        <v>46</v>
      </c>
      <c r="AW336" s="7" t="s">
        <v>18</v>
      </c>
      <c r="AX336" s="7" t="s">
        <v>45</v>
      </c>
      <c r="AY336" s="105" t="s">
        <v>77</v>
      </c>
    </row>
    <row r="337" spans="2:51" s="8" customFormat="1" x14ac:dyDescent="0.2">
      <c r="B337" s="110"/>
      <c r="D337" s="104" t="s">
        <v>83</v>
      </c>
      <c r="E337" s="111" t="s">
        <v>0</v>
      </c>
      <c r="F337" s="112" t="s">
        <v>370</v>
      </c>
      <c r="H337" s="113">
        <v>41.73</v>
      </c>
      <c r="I337" s="114"/>
      <c r="L337" s="110"/>
      <c r="M337" s="115"/>
      <c r="T337" s="116"/>
      <c r="AT337" s="111" t="s">
        <v>83</v>
      </c>
      <c r="AU337" s="111" t="s">
        <v>82</v>
      </c>
      <c r="AV337" s="8" t="s">
        <v>82</v>
      </c>
      <c r="AW337" s="8" t="s">
        <v>18</v>
      </c>
      <c r="AX337" s="8" t="s">
        <v>45</v>
      </c>
      <c r="AY337" s="111" t="s">
        <v>77</v>
      </c>
    </row>
    <row r="338" spans="2:51" s="7" customFormat="1" x14ac:dyDescent="0.2">
      <c r="B338" s="103"/>
      <c r="D338" s="104" t="s">
        <v>83</v>
      </c>
      <c r="E338" s="105" t="s">
        <v>0</v>
      </c>
      <c r="F338" s="106" t="s">
        <v>371</v>
      </c>
      <c r="H338" s="105" t="s">
        <v>0</v>
      </c>
      <c r="I338" s="107"/>
      <c r="L338" s="103"/>
      <c r="M338" s="108"/>
      <c r="T338" s="109"/>
      <c r="AT338" s="105" t="s">
        <v>83</v>
      </c>
      <c r="AU338" s="105" t="s">
        <v>82</v>
      </c>
      <c r="AV338" s="7" t="s">
        <v>46</v>
      </c>
      <c r="AW338" s="7" t="s">
        <v>18</v>
      </c>
      <c r="AX338" s="7" t="s">
        <v>45</v>
      </c>
      <c r="AY338" s="105" t="s">
        <v>77</v>
      </c>
    </row>
    <row r="339" spans="2:51" s="8" customFormat="1" x14ac:dyDescent="0.2">
      <c r="B339" s="110"/>
      <c r="D339" s="104" t="s">
        <v>83</v>
      </c>
      <c r="E339" s="111" t="s">
        <v>0</v>
      </c>
      <c r="F339" s="112" t="s">
        <v>372</v>
      </c>
      <c r="H339" s="113">
        <v>74.087999999999994</v>
      </c>
      <c r="I339" s="114"/>
      <c r="L339" s="110"/>
      <c r="M339" s="115"/>
      <c r="T339" s="116"/>
      <c r="AT339" s="111" t="s">
        <v>83</v>
      </c>
      <c r="AU339" s="111" t="s">
        <v>82</v>
      </c>
      <c r="AV339" s="8" t="s">
        <v>82</v>
      </c>
      <c r="AW339" s="8" t="s">
        <v>18</v>
      </c>
      <c r="AX339" s="8" t="s">
        <v>45</v>
      </c>
      <c r="AY339" s="111" t="s">
        <v>77</v>
      </c>
    </row>
    <row r="340" spans="2:51" s="7" customFormat="1" x14ac:dyDescent="0.2">
      <c r="B340" s="103"/>
      <c r="D340" s="104" t="s">
        <v>83</v>
      </c>
      <c r="E340" s="105" t="s">
        <v>0</v>
      </c>
      <c r="F340" s="106" t="s">
        <v>373</v>
      </c>
      <c r="H340" s="105" t="s">
        <v>0</v>
      </c>
      <c r="I340" s="107"/>
      <c r="L340" s="103"/>
      <c r="M340" s="108"/>
      <c r="T340" s="109"/>
      <c r="AT340" s="105" t="s">
        <v>83</v>
      </c>
      <c r="AU340" s="105" t="s">
        <v>82</v>
      </c>
      <c r="AV340" s="7" t="s">
        <v>46</v>
      </c>
      <c r="AW340" s="7" t="s">
        <v>18</v>
      </c>
      <c r="AX340" s="7" t="s">
        <v>45</v>
      </c>
      <c r="AY340" s="105" t="s">
        <v>77</v>
      </c>
    </row>
    <row r="341" spans="2:51" s="8" customFormat="1" x14ac:dyDescent="0.2">
      <c r="B341" s="110"/>
      <c r="D341" s="104" t="s">
        <v>83</v>
      </c>
      <c r="E341" s="111" t="s">
        <v>0</v>
      </c>
      <c r="F341" s="112" t="s">
        <v>374</v>
      </c>
      <c r="H341" s="113">
        <v>31.800999999999998</v>
      </c>
      <c r="I341" s="114"/>
      <c r="L341" s="110"/>
      <c r="M341" s="115"/>
      <c r="T341" s="116"/>
      <c r="AT341" s="111" t="s">
        <v>83</v>
      </c>
      <c r="AU341" s="111" t="s">
        <v>82</v>
      </c>
      <c r="AV341" s="8" t="s">
        <v>82</v>
      </c>
      <c r="AW341" s="8" t="s">
        <v>18</v>
      </c>
      <c r="AX341" s="8" t="s">
        <v>45</v>
      </c>
      <c r="AY341" s="111" t="s">
        <v>77</v>
      </c>
    </row>
    <row r="342" spans="2:51" s="7" customFormat="1" x14ac:dyDescent="0.2">
      <c r="B342" s="103"/>
      <c r="D342" s="104" t="s">
        <v>83</v>
      </c>
      <c r="E342" s="105" t="s">
        <v>0</v>
      </c>
      <c r="F342" s="106" t="s">
        <v>375</v>
      </c>
      <c r="H342" s="105" t="s">
        <v>0</v>
      </c>
      <c r="I342" s="107"/>
      <c r="L342" s="103"/>
      <c r="M342" s="108"/>
      <c r="T342" s="109"/>
      <c r="AT342" s="105" t="s">
        <v>83</v>
      </c>
      <c r="AU342" s="105" t="s">
        <v>82</v>
      </c>
      <c r="AV342" s="7" t="s">
        <v>46</v>
      </c>
      <c r="AW342" s="7" t="s">
        <v>18</v>
      </c>
      <c r="AX342" s="7" t="s">
        <v>45</v>
      </c>
      <c r="AY342" s="105" t="s">
        <v>77</v>
      </c>
    </row>
    <row r="343" spans="2:51" s="8" customFormat="1" x14ac:dyDescent="0.2">
      <c r="B343" s="110"/>
      <c r="D343" s="104" t="s">
        <v>83</v>
      </c>
      <c r="E343" s="111" t="s">
        <v>0</v>
      </c>
      <c r="F343" s="112" t="s">
        <v>376</v>
      </c>
      <c r="H343" s="113">
        <v>13.686</v>
      </c>
      <c r="I343" s="114"/>
      <c r="L343" s="110"/>
      <c r="M343" s="115"/>
      <c r="T343" s="116"/>
      <c r="AT343" s="111" t="s">
        <v>83</v>
      </c>
      <c r="AU343" s="111" t="s">
        <v>82</v>
      </c>
      <c r="AV343" s="8" t="s">
        <v>82</v>
      </c>
      <c r="AW343" s="8" t="s">
        <v>18</v>
      </c>
      <c r="AX343" s="8" t="s">
        <v>45</v>
      </c>
      <c r="AY343" s="111" t="s">
        <v>77</v>
      </c>
    </row>
    <row r="344" spans="2:51" s="7" customFormat="1" x14ac:dyDescent="0.2">
      <c r="B344" s="103"/>
      <c r="D344" s="104" t="s">
        <v>83</v>
      </c>
      <c r="E344" s="105" t="s">
        <v>0</v>
      </c>
      <c r="F344" s="106" t="s">
        <v>377</v>
      </c>
      <c r="H344" s="105" t="s">
        <v>0</v>
      </c>
      <c r="I344" s="107"/>
      <c r="L344" s="103"/>
      <c r="M344" s="108"/>
      <c r="T344" s="109"/>
      <c r="AT344" s="105" t="s">
        <v>83</v>
      </c>
      <c r="AU344" s="105" t="s">
        <v>82</v>
      </c>
      <c r="AV344" s="7" t="s">
        <v>46</v>
      </c>
      <c r="AW344" s="7" t="s">
        <v>18</v>
      </c>
      <c r="AX344" s="7" t="s">
        <v>45</v>
      </c>
      <c r="AY344" s="105" t="s">
        <v>77</v>
      </c>
    </row>
    <row r="345" spans="2:51" s="8" customFormat="1" x14ac:dyDescent="0.2">
      <c r="B345" s="110"/>
      <c r="D345" s="104" t="s">
        <v>83</v>
      </c>
      <c r="E345" s="111" t="s">
        <v>0</v>
      </c>
      <c r="F345" s="112" t="s">
        <v>378</v>
      </c>
      <c r="H345" s="113">
        <v>3.782</v>
      </c>
      <c r="I345" s="114"/>
      <c r="L345" s="110"/>
      <c r="M345" s="115"/>
      <c r="T345" s="116"/>
      <c r="AT345" s="111" t="s">
        <v>83</v>
      </c>
      <c r="AU345" s="111" t="s">
        <v>82</v>
      </c>
      <c r="AV345" s="8" t="s">
        <v>82</v>
      </c>
      <c r="AW345" s="8" t="s">
        <v>18</v>
      </c>
      <c r="AX345" s="8" t="s">
        <v>45</v>
      </c>
      <c r="AY345" s="111" t="s">
        <v>77</v>
      </c>
    </row>
    <row r="346" spans="2:51" s="7" customFormat="1" x14ac:dyDescent="0.2">
      <c r="B346" s="103"/>
      <c r="D346" s="104" t="s">
        <v>83</v>
      </c>
      <c r="E346" s="105" t="s">
        <v>0</v>
      </c>
      <c r="F346" s="106" t="s">
        <v>454</v>
      </c>
      <c r="H346" s="105" t="s">
        <v>0</v>
      </c>
      <c r="I346" s="107"/>
      <c r="L346" s="103"/>
      <c r="M346" s="108"/>
      <c r="T346" s="109"/>
      <c r="AT346" s="105" t="s">
        <v>83</v>
      </c>
      <c r="AU346" s="105" t="s">
        <v>82</v>
      </c>
      <c r="AV346" s="7" t="s">
        <v>46</v>
      </c>
      <c r="AW346" s="7" t="s">
        <v>18</v>
      </c>
      <c r="AX346" s="7" t="s">
        <v>45</v>
      </c>
      <c r="AY346" s="105" t="s">
        <v>77</v>
      </c>
    </row>
    <row r="347" spans="2:51" s="8" customFormat="1" x14ac:dyDescent="0.2">
      <c r="B347" s="110"/>
      <c r="D347" s="104" t="s">
        <v>83</v>
      </c>
      <c r="E347" s="111" t="s">
        <v>0</v>
      </c>
      <c r="F347" s="112" t="s">
        <v>455</v>
      </c>
      <c r="H347" s="113">
        <v>-15.917</v>
      </c>
      <c r="I347" s="114"/>
      <c r="L347" s="110"/>
      <c r="M347" s="115"/>
      <c r="T347" s="116"/>
      <c r="AT347" s="111" t="s">
        <v>83</v>
      </c>
      <c r="AU347" s="111" t="s">
        <v>82</v>
      </c>
      <c r="AV347" s="8" t="s">
        <v>82</v>
      </c>
      <c r="AW347" s="8" t="s">
        <v>18</v>
      </c>
      <c r="AX347" s="8" t="s">
        <v>45</v>
      </c>
      <c r="AY347" s="111" t="s">
        <v>77</v>
      </c>
    </row>
    <row r="348" spans="2:51" s="7" customFormat="1" x14ac:dyDescent="0.2">
      <c r="B348" s="103"/>
      <c r="D348" s="104" t="s">
        <v>83</v>
      </c>
      <c r="E348" s="105" t="s">
        <v>0</v>
      </c>
      <c r="F348" s="106" t="s">
        <v>456</v>
      </c>
      <c r="H348" s="105" t="s">
        <v>0</v>
      </c>
      <c r="I348" s="107"/>
      <c r="L348" s="103"/>
      <c r="M348" s="108"/>
      <c r="T348" s="109"/>
      <c r="AT348" s="105" t="s">
        <v>83</v>
      </c>
      <c r="AU348" s="105" t="s">
        <v>82</v>
      </c>
      <c r="AV348" s="7" t="s">
        <v>46</v>
      </c>
      <c r="AW348" s="7" t="s">
        <v>18</v>
      </c>
      <c r="AX348" s="7" t="s">
        <v>45</v>
      </c>
      <c r="AY348" s="105" t="s">
        <v>77</v>
      </c>
    </row>
    <row r="349" spans="2:51" s="8" customFormat="1" x14ac:dyDescent="0.2">
      <c r="B349" s="110"/>
      <c r="D349" s="104" t="s">
        <v>83</v>
      </c>
      <c r="E349" s="111" t="s">
        <v>0</v>
      </c>
      <c r="F349" s="112" t="s">
        <v>457</v>
      </c>
      <c r="H349" s="113">
        <v>-74.013000000000005</v>
      </c>
      <c r="I349" s="114"/>
      <c r="L349" s="110"/>
      <c r="M349" s="115"/>
      <c r="T349" s="116"/>
      <c r="AT349" s="111" t="s">
        <v>83</v>
      </c>
      <c r="AU349" s="111" t="s">
        <v>82</v>
      </c>
      <c r="AV349" s="8" t="s">
        <v>82</v>
      </c>
      <c r="AW349" s="8" t="s">
        <v>18</v>
      </c>
      <c r="AX349" s="8" t="s">
        <v>45</v>
      </c>
      <c r="AY349" s="111" t="s">
        <v>77</v>
      </c>
    </row>
    <row r="350" spans="2:51" s="7" customFormat="1" x14ac:dyDescent="0.2">
      <c r="B350" s="103"/>
      <c r="D350" s="104" t="s">
        <v>83</v>
      </c>
      <c r="E350" s="105" t="s">
        <v>0</v>
      </c>
      <c r="F350" s="106" t="s">
        <v>150</v>
      </c>
      <c r="H350" s="105" t="s">
        <v>0</v>
      </c>
      <c r="I350" s="107"/>
      <c r="L350" s="103"/>
      <c r="M350" s="108"/>
      <c r="T350" s="109"/>
      <c r="AT350" s="105" t="s">
        <v>83</v>
      </c>
      <c r="AU350" s="105" t="s">
        <v>82</v>
      </c>
      <c r="AV350" s="7" t="s">
        <v>46</v>
      </c>
      <c r="AW350" s="7" t="s">
        <v>18</v>
      </c>
      <c r="AX350" s="7" t="s">
        <v>45</v>
      </c>
      <c r="AY350" s="105" t="s">
        <v>77</v>
      </c>
    </row>
    <row r="351" spans="2:51" s="8" customFormat="1" x14ac:dyDescent="0.2">
      <c r="B351" s="110"/>
      <c r="D351" s="104" t="s">
        <v>83</v>
      </c>
      <c r="E351" s="111" t="s">
        <v>0</v>
      </c>
      <c r="F351" s="112" t="s">
        <v>458</v>
      </c>
      <c r="H351" s="113">
        <v>-5.5519999999999996</v>
      </c>
      <c r="I351" s="114"/>
      <c r="L351" s="110"/>
      <c r="M351" s="115"/>
      <c r="T351" s="116"/>
      <c r="AT351" s="111" t="s">
        <v>83</v>
      </c>
      <c r="AU351" s="111" t="s">
        <v>82</v>
      </c>
      <c r="AV351" s="8" t="s">
        <v>82</v>
      </c>
      <c r="AW351" s="8" t="s">
        <v>18</v>
      </c>
      <c r="AX351" s="8" t="s">
        <v>45</v>
      </c>
      <c r="AY351" s="111" t="s">
        <v>77</v>
      </c>
    </row>
    <row r="352" spans="2:51" s="7" customFormat="1" x14ac:dyDescent="0.2">
      <c r="B352" s="103"/>
      <c r="D352" s="104" t="s">
        <v>83</v>
      </c>
      <c r="E352" s="105" t="s">
        <v>0</v>
      </c>
      <c r="F352" s="106" t="s">
        <v>459</v>
      </c>
      <c r="H352" s="105" t="s">
        <v>0</v>
      </c>
      <c r="I352" s="107"/>
      <c r="L352" s="103"/>
      <c r="M352" s="108"/>
      <c r="T352" s="109"/>
      <c r="AT352" s="105" t="s">
        <v>83</v>
      </c>
      <c r="AU352" s="105" t="s">
        <v>82</v>
      </c>
      <c r="AV352" s="7" t="s">
        <v>46</v>
      </c>
      <c r="AW352" s="7" t="s">
        <v>18</v>
      </c>
      <c r="AX352" s="7" t="s">
        <v>45</v>
      </c>
      <c r="AY352" s="105" t="s">
        <v>77</v>
      </c>
    </row>
    <row r="353" spans="2:65" s="8" customFormat="1" x14ac:dyDescent="0.2">
      <c r="B353" s="110"/>
      <c r="D353" s="104" t="s">
        <v>83</v>
      </c>
      <c r="E353" s="111" t="s">
        <v>0</v>
      </c>
      <c r="F353" s="112" t="s">
        <v>460</v>
      </c>
      <c r="H353" s="113">
        <v>0.84499999999999997</v>
      </c>
      <c r="I353" s="114"/>
      <c r="L353" s="110"/>
      <c r="M353" s="115"/>
      <c r="T353" s="116"/>
      <c r="AT353" s="111" t="s">
        <v>83</v>
      </c>
      <c r="AU353" s="111" t="s">
        <v>82</v>
      </c>
      <c r="AV353" s="8" t="s">
        <v>82</v>
      </c>
      <c r="AW353" s="8" t="s">
        <v>18</v>
      </c>
      <c r="AX353" s="8" t="s">
        <v>45</v>
      </c>
      <c r="AY353" s="111" t="s">
        <v>77</v>
      </c>
    </row>
    <row r="354" spans="2:65" s="9" customFormat="1" x14ac:dyDescent="0.2">
      <c r="B354" s="117"/>
      <c r="D354" s="104" t="s">
        <v>83</v>
      </c>
      <c r="E354" s="118" t="s">
        <v>0</v>
      </c>
      <c r="F354" s="119" t="s">
        <v>85</v>
      </c>
      <c r="H354" s="120">
        <v>476.27</v>
      </c>
      <c r="I354" s="121"/>
      <c r="L354" s="117"/>
      <c r="M354" s="122"/>
      <c r="T354" s="123"/>
      <c r="AT354" s="118" t="s">
        <v>83</v>
      </c>
      <c r="AU354" s="118" t="s">
        <v>82</v>
      </c>
      <c r="AV354" s="9" t="s">
        <v>81</v>
      </c>
      <c r="AW354" s="9" t="s">
        <v>18</v>
      </c>
      <c r="AX354" s="9" t="s">
        <v>46</v>
      </c>
      <c r="AY354" s="118" t="s">
        <v>77</v>
      </c>
    </row>
    <row r="355" spans="2:65" s="1" customFormat="1" ht="16.5" customHeight="1" x14ac:dyDescent="0.2">
      <c r="B355" s="88"/>
      <c r="C355" s="124" t="s">
        <v>170</v>
      </c>
      <c r="D355" s="124" t="s">
        <v>152</v>
      </c>
      <c r="E355" s="125" t="s">
        <v>153</v>
      </c>
      <c r="F355" s="126" t="s">
        <v>154</v>
      </c>
      <c r="G355" s="127" t="s">
        <v>155</v>
      </c>
      <c r="H355" s="128">
        <v>809.65899999999999</v>
      </c>
      <c r="I355" s="129"/>
      <c r="J355" s="130">
        <f>ROUND(I355*H355,2)</f>
        <v>0</v>
      </c>
      <c r="K355" s="131"/>
      <c r="L355" s="132"/>
      <c r="M355" s="133" t="s">
        <v>0</v>
      </c>
      <c r="N355" s="134" t="s">
        <v>28</v>
      </c>
      <c r="P355" s="99">
        <f>O355*H355</f>
        <v>0</v>
      </c>
      <c r="Q355" s="99">
        <v>1</v>
      </c>
      <c r="R355" s="99">
        <f>Q355*H355</f>
        <v>809.65899999999999</v>
      </c>
      <c r="S355" s="99">
        <v>0</v>
      </c>
      <c r="T355" s="100">
        <f>S355*H355</f>
        <v>0</v>
      </c>
      <c r="AR355" s="101" t="s">
        <v>112</v>
      </c>
      <c r="AT355" s="101" t="s">
        <v>152</v>
      </c>
      <c r="AU355" s="101" t="s">
        <v>82</v>
      </c>
      <c r="AY355" s="10" t="s">
        <v>77</v>
      </c>
      <c r="BE355" s="102">
        <f>IF(N355="základná",J355,0)</f>
        <v>0</v>
      </c>
      <c r="BF355" s="102">
        <f>IF(N355="znížená",J355,0)</f>
        <v>0</v>
      </c>
      <c r="BG355" s="102">
        <f>IF(N355="zákl. prenesená",J355,0)</f>
        <v>0</v>
      </c>
      <c r="BH355" s="102">
        <f>IF(N355="zníž. prenesená",J355,0)</f>
        <v>0</v>
      </c>
      <c r="BI355" s="102">
        <f>IF(N355="nulová",J355,0)</f>
        <v>0</v>
      </c>
      <c r="BJ355" s="10" t="s">
        <v>82</v>
      </c>
      <c r="BK355" s="102">
        <f>ROUND(I355*H355,2)</f>
        <v>0</v>
      </c>
      <c r="BL355" s="10" t="s">
        <v>81</v>
      </c>
      <c r="BM355" s="101" t="s">
        <v>461</v>
      </c>
    </row>
    <row r="356" spans="2:65" s="8" customFormat="1" x14ac:dyDescent="0.2">
      <c r="B356" s="110"/>
      <c r="D356" s="104" t="s">
        <v>83</v>
      </c>
      <c r="E356" s="111" t="s">
        <v>0</v>
      </c>
      <c r="F356" s="112" t="s">
        <v>462</v>
      </c>
      <c r="H356" s="113">
        <v>809.65899999999999</v>
      </c>
      <c r="I356" s="114"/>
      <c r="L356" s="110"/>
      <c r="M356" s="115"/>
      <c r="T356" s="116"/>
      <c r="AT356" s="111" t="s">
        <v>83</v>
      </c>
      <c r="AU356" s="111" t="s">
        <v>82</v>
      </c>
      <c r="AV356" s="8" t="s">
        <v>82</v>
      </c>
      <c r="AW356" s="8" t="s">
        <v>18</v>
      </c>
      <c r="AX356" s="8" t="s">
        <v>45</v>
      </c>
      <c r="AY356" s="111" t="s">
        <v>77</v>
      </c>
    </row>
    <row r="357" spans="2:65" s="9" customFormat="1" x14ac:dyDescent="0.2">
      <c r="B357" s="117"/>
      <c r="D357" s="104" t="s">
        <v>83</v>
      </c>
      <c r="E357" s="118" t="s">
        <v>0</v>
      </c>
      <c r="F357" s="119" t="s">
        <v>85</v>
      </c>
      <c r="H357" s="120">
        <v>809.65899999999999</v>
      </c>
      <c r="I357" s="121"/>
      <c r="L357" s="117"/>
      <c r="M357" s="122"/>
      <c r="T357" s="123"/>
      <c r="AT357" s="118" t="s">
        <v>83</v>
      </c>
      <c r="AU357" s="118" t="s">
        <v>82</v>
      </c>
      <c r="AV357" s="9" t="s">
        <v>81</v>
      </c>
      <c r="AW357" s="9" t="s">
        <v>18</v>
      </c>
      <c r="AX357" s="9" t="s">
        <v>46</v>
      </c>
      <c r="AY357" s="118" t="s">
        <v>77</v>
      </c>
    </row>
    <row r="358" spans="2:65" s="1" customFormat="1" ht="24.2" customHeight="1" x14ac:dyDescent="0.2">
      <c r="B358" s="88"/>
      <c r="C358" s="89" t="s">
        <v>463</v>
      </c>
      <c r="D358" s="89" t="s">
        <v>79</v>
      </c>
      <c r="E358" s="90" t="s">
        <v>157</v>
      </c>
      <c r="F358" s="91" t="s">
        <v>158</v>
      </c>
      <c r="G358" s="92" t="s">
        <v>93</v>
      </c>
      <c r="H358" s="93">
        <v>74.013000000000005</v>
      </c>
      <c r="I358" s="94"/>
      <c r="J358" s="95">
        <f>ROUND(I358*H358,2)</f>
        <v>0</v>
      </c>
      <c r="K358" s="96"/>
      <c r="L358" s="19"/>
      <c r="M358" s="97" t="s">
        <v>0</v>
      </c>
      <c r="N358" s="98" t="s">
        <v>28</v>
      </c>
      <c r="P358" s="99">
        <f>O358*H358</f>
        <v>0</v>
      </c>
      <c r="Q358" s="99">
        <v>0</v>
      </c>
      <c r="R358" s="99">
        <f>Q358*H358</f>
        <v>0</v>
      </c>
      <c r="S358" s="99">
        <v>0</v>
      </c>
      <c r="T358" s="100">
        <f>S358*H358</f>
        <v>0</v>
      </c>
      <c r="AR358" s="101" t="s">
        <v>81</v>
      </c>
      <c r="AT358" s="101" t="s">
        <v>79</v>
      </c>
      <c r="AU358" s="101" t="s">
        <v>82</v>
      </c>
      <c r="AY358" s="10" t="s">
        <v>77</v>
      </c>
      <c r="BE358" s="102">
        <f>IF(N358="základná",J358,0)</f>
        <v>0</v>
      </c>
      <c r="BF358" s="102">
        <f>IF(N358="znížená",J358,0)</f>
        <v>0</v>
      </c>
      <c r="BG358" s="102">
        <f>IF(N358="zákl. prenesená",J358,0)</f>
        <v>0</v>
      </c>
      <c r="BH358" s="102">
        <f>IF(N358="zníž. prenesená",J358,0)</f>
        <v>0</v>
      </c>
      <c r="BI358" s="102">
        <f>IF(N358="nulová",J358,0)</f>
        <v>0</v>
      </c>
      <c r="BJ358" s="10" t="s">
        <v>82</v>
      </c>
      <c r="BK358" s="102">
        <f>ROUND(I358*H358,2)</f>
        <v>0</v>
      </c>
      <c r="BL358" s="10" t="s">
        <v>81</v>
      </c>
      <c r="BM358" s="101" t="s">
        <v>464</v>
      </c>
    </row>
    <row r="359" spans="2:65" s="7" customFormat="1" x14ac:dyDescent="0.2">
      <c r="B359" s="103"/>
      <c r="D359" s="104" t="s">
        <v>83</v>
      </c>
      <c r="E359" s="105" t="s">
        <v>0</v>
      </c>
      <c r="F359" s="106" t="s">
        <v>159</v>
      </c>
      <c r="H359" s="105" t="s">
        <v>0</v>
      </c>
      <c r="I359" s="107"/>
      <c r="L359" s="103"/>
      <c r="M359" s="108"/>
      <c r="T359" s="109"/>
      <c r="AT359" s="105" t="s">
        <v>83</v>
      </c>
      <c r="AU359" s="105" t="s">
        <v>82</v>
      </c>
      <c r="AV359" s="7" t="s">
        <v>46</v>
      </c>
      <c r="AW359" s="7" t="s">
        <v>18</v>
      </c>
      <c r="AX359" s="7" t="s">
        <v>45</v>
      </c>
      <c r="AY359" s="105" t="s">
        <v>77</v>
      </c>
    </row>
    <row r="360" spans="2:65" s="7" customFormat="1" x14ac:dyDescent="0.2">
      <c r="B360" s="103"/>
      <c r="D360" s="104" t="s">
        <v>83</v>
      </c>
      <c r="E360" s="105" t="s">
        <v>0</v>
      </c>
      <c r="F360" s="106" t="s">
        <v>465</v>
      </c>
      <c r="H360" s="105" t="s">
        <v>0</v>
      </c>
      <c r="I360" s="107"/>
      <c r="L360" s="103"/>
      <c r="M360" s="108"/>
      <c r="T360" s="109"/>
      <c r="AT360" s="105" t="s">
        <v>83</v>
      </c>
      <c r="AU360" s="105" t="s">
        <v>82</v>
      </c>
      <c r="AV360" s="7" t="s">
        <v>46</v>
      </c>
      <c r="AW360" s="7" t="s">
        <v>18</v>
      </c>
      <c r="AX360" s="7" t="s">
        <v>45</v>
      </c>
      <c r="AY360" s="105" t="s">
        <v>77</v>
      </c>
    </row>
    <row r="361" spans="2:65" s="8" customFormat="1" x14ac:dyDescent="0.2">
      <c r="B361" s="110"/>
      <c r="D361" s="104" t="s">
        <v>83</v>
      </c>
      <c r="E361" s="111" t="s">
        <v>0</v>
      </c>
      <c r="F361" s="112" t="s">
        <v>466</v>
      </c>
      <c r="H361" s="113">
        <v>74.013000000000005</v>
      </c>
      <c r="I361" s="114"/>
      <c r="L361" s="110"/>
      <c r="M361" s="115"/>
      <c r="T361" s="116"/>
      <c r="AT361" s="111" t="s">
        <v>83</v>
      </c>
      <c r="AU361" s="111" t="s">
        <v>82</v>
      </c>
      <c r="AV361" s="8" t="s">
        <v>82</v>
      </c>
      <c r="AW361" s="8" t="s">
        <v>18</v>
      </c>
      <c r="AX361" s="8" t="s">
        <v>45</v>
      </c>
      <c r="AY361" s="111" t="s">
        <v>77</v>
      </c>
    </row>
    <row r="362" spans="2:65" s="9" customFormat="1" x14ac:dyDescent="0.2">
      <c r="B362" s="117"/>
      <c r="D362" s="104" t="s">
        <v>83</v>
      </c>
      <c r="E362" s="118" t="s">
        <v>0</v>
      </c>
      <c r="F362" s="119" t="s">
        <v>85</v>
      </c>
      <c r="H362" s="120">
        <v>74.013000000000005</v>
      </c>
      <c r="I362" s="121"/>
      <c r="L362" s="117"/>
      <c r="M362" s="122"/>
      <c r="T362" s="123"/>
      <c r="AT362" s="118" t="s">
        <v>83</v>
      </c>
      <c r="AU362" s="118" t="s">
        <v>82</v>
      </c>
      <c r="AV362" s="9" t="s">
        <v>81</v>
      </c>
      <c r="AW362" s="9" t="s">
        <v>18</v>
      </c>
      <c r="AX362" s="9" t="s">
        <v>46</v>
      </c>
      <c r="AY362" s="118" t="s">
        <v>77</v>
      </c>
    </row>
    <row r="363" spans="2:65" s="1" customFormat="1" ht="16.5" customHeight="1" x14ac:dyDescent="0.2">
      <c r="B363" s="88"/>
      <c r="C363" s="124" t="s">
        <v>467</v>
      </c>
      <c r="D363" s="124" t="s">
        <v>152</v>
      </c>
      <c r="E363" s="125" t="s">
        <v>161</v>
      </c>
      <c r="F363" s="126" t="s">
        <v>162</v>
      </c>
      <c r="G363" s="127" t="s">
        <v>155</v>
      </c>
      <c r="H363" s="128">
        <v>125.822</v>
      </c>
      <c r="I363" s="129"/>
      <c r="J363" s="130">
        <f>ROUND(I363*H363,2)</f>
        <v>0</v>
      </c>
      <c r="K363" s="131"/>
      <c r="L363" s="132"/>
      <c r="M363" s="133" t="s">
        <v>0</v>
      </c>
      <c r="N363" s="134" t="s">
        <v>28</v>
      </c>
      <c r="P363" s="99">
        <f>O363*H363</f>
        <v>0</v>
      </c>
      <c r="Q363" s="99">
        <v>1</v>
      </c>
      <c r="R363" s="99">
        <f>Q363*H363</f>
        <v>125.822</v>
      </c>
      <c r="S363" s="99">
        <v>0</v>
      </c>
      <c r="T363" s="100">
        <f>S363*H363</f>
        <v>0</v>
      </c>
      <c r="AR363" s="101" t="s">
        <v>112</v>
      </c>
      <c r="AT363" s="101" t="s">
        <v>152</v>
      </c>
      <c r="AU363" s="101" t="s">
        <v>82</v>
      </c>
      <c r="AY363" s="10" t="s">
        <v>77</v>
      </c>
      <c r="BE363" s="102">
        <f>IF(N363="základná",J363,0)</f>
        <v>0</v>
      </c>
      <c r="BF363" s="102">
        <f>IF(N363="znížená",J363,0)</f>
        <v>0</v>
      </c>
      <c r="BG363" s="102">
        <f>IF(N363="zákl. prenesená",J363,0)</f>
        <v>0</v>
      </c>
      <c r="BH363" s="102">
        <f>IF(N363="zníž. prenesená",J363,0)</f>
        <v>0</v>
      </c>
      <c r="BI363" s="102">
        <f>IF(N363="nulová",J363,0)</f>
        <v>0</v>
      </c>
      <c r="BJ363" s="10" t="s">
        <v>82</v>
      </c>
      <c r="BK363" s="102">
        <f>ROUND(I363*H363,2)</f>
        <v>0</v>
      </c>
      <c r="BL363" s="10" t="s">
        <v>81</v>
      </c>
      <c r="BM363" s="101" t="s">
        <v>468</v>
      </c>
    </row>
    <row r="364" spans="2:65" s="8" customFormat="1" x14ac:dyDescent="0.2">
      <c r="B364" s="110"/>
      <c r="D364" s="104" t="s">
        <v>83</v>
      </c>
      <c r="E364" s="111" t="s">
        <v>0</v>
      </c>
      <c r="F364" s="112" t="s">
        <v>469</v>
      </c>
      <c r="H364" s="113">
        <v>125.822</v>
      </c>
      <c r="I364" s="114"/>
      <c r="L364" s="110"/>
      <c r="M364" s="115"/>
      <c r="T364" s="116"/>
      <c r="AT364" s="111" t="s">
        <v>83</v>
      </c>
      <c r="AU364" s="111" t="s">
        <v>82</v>
      </c>
      <c r="AV364" s="8" t="s">
        <v>82</v>
      </c>
      <c r="AW364" s="8" t="s">
        <v>18</v>
      </c>
      <c r="AX364" s="8" t="s">
        <v>45</v>
      </c>
      <c r="AY364" s="111" t="s">
        <v>77</v>
      </c>
    </row>
    <row r="365" spans="2:65" s="9" customFormat="1" x14ac:dyDescent="0.2">
      <c r="B365" s="117"/>
      <c r="D365" s="104" t="s">
        <v>83</v>
      </c>
      <c r="E365" s="118" t="s">
        <v>0</v>
      </c>
      <c r="F365" s="119" t="s">
        <v>85</v>
      </c>
      <c r="H365" s="120">
        <v>125.822</v>
      </c>
      <c r="I365" s="121"/>
      <c r="L365" s="117"/>
      <c r="M365" s="122"/>
      <c r="T365" s="123"/>
      <c r="AT365" s="118" t="s">
        <v>83</v>
      </c>
      <c r="AU365" s="118" t="s">
        <v>82</v>
      </c>
      <c r="AV365" s="9" t="s">
        <v>81</v>
      </c>
      <c r="AW365" s="9" t="s">
        <v>18</v>
      </c>
      <c r="AX365" s="9" t="s">
        <v>46</v>
      </c>
      <c r="AY365" s="118" t="s">
        <v>77</v>
      </c>
    </row>
    <row r="366" spans="2:65" s="6" customFormat="1" ht="22.9" customHeight="1" x14ac:dyDescent="0.2">
      <c r="B366" s="76"/>
      <c r="D366" s="77" t="s">
        <v>44</v>
      </c>
      <c r="E366" s="86" t="s">
        <v>82</v>
      </c>
      <c r="F366" s="86" t="s">
        <v>163</v>
      </c>
      <c r="I366" s="79"/>
      <c r="J366" s="87">
        <f>BK366</f>
        <v>0</v>
      </c>
      <c r="L366" s="76"/>
      <c r="M366" s="81"/>
      <c r="P366" s="82">
        <f>SUM(P367:P392)</f>
        <v>0</v>
      </c>
      <c r="R366" s="82">
        <f>SUM(R367:R392)</f>
        <v>12.881518143335001</v>
      </c>
      <c r="T366" s="83">
        <f>SUM(T367:T392)</f>
        <v>0</v>
      </c>
      <c r="AR366" s="77" t="s">
        <v>46</v>
      </c>
      <c r="AT366" s="84" t="s">
        <v>44</v>
      </c>
      <c r="AU366" s="84" t="s">
        <v>46</v>
      </c>
      <c r="AY366" s="77" t="s">
        <v>77</v>
      </c>
      <c r="BK366" s="85">
        <f>SUM(BK367:BK392)</f>
        <v>0</v>
      </c>
    </row>
    <row r="367" spans="2:65" s="1" customFormat="1" ht="33" customHeight="1" x14ac:dyDescent="0.2">
      <c r="B367" s="88"/>
      <c r="C367" s="89" t="s">
        <v>3</v>
      </c>
      <c r="D367" s="89" t="s">
        <v>79</v>
      </c>
      <c r="E367" s="90" t="s">
        <v>164</v>
      </c>
      <c r="F367" s="91" t="s">
        <v>165</v>
      </c>
      <c r="G367" s="92" t="s">
        <v>80</v>
      </c>
      <c r="H367" s="93">
        <v>202.25899999999999</v>
      </c>
      <c r="I367" s="94"/>
      <c r="J367" s="95">
        <f>ROUND(I367*H367,2)</f>
        <v>0</v>
      </c>
      <c r="K367" s="96"/>
      <c r="L367" s="19"/>
      <c r="M367" s="97" t="s">
        <v>0</v>
      </c>
      <c r="N367" s="98" t="s">
        <v>28</v>
      </c>
      <c r="P367" s="99">
        <f>O367*H367</f>
        <v>0</v>
      </c>
      <c r="Q367" s="99">
        <v>0</v>
      </c>
      <c r="R367" s="99">
        <f>Q367*H367</f>
        <v>0</v>
      </c>
      <c r="S367" s="99">
        <v>0</v>
      </c>
      <c r="T367" s="100">
        <f>S367*H367</f>
        <v>0</v>
      </c>
      <c r="AR367" s="101" t="s">
        <v>81</v>
      </c>
      <c r="AT367" s="101" t="s">
        <v>79</v>
      </c>
      <c r="AU367" s="101" t="s">
        <v>82</v>
      </c>
      <c r="AY367" s="10" t="s">
        <v>77</v>
      </c>
      <c r="BE367" s="102">
        <f>IF(N367="základná",J367,0)</f>
        <v>0</v>
      </c>
      <c r="BF367" s="102">
        <f>IF(N367="znížená",J367,0)</f>
        <v>0</v>
      </c>
      <c r="BG367" s="102">
        <f>IF(N367="zákl. prenesená",J367,0)</f>
        <v>0</v>
      </c>
      <c r="BH367" s="102">
        <f>IF(N367="zníž. prenesená",J367,0)</f>
        <v>0</v>
      </c>
      <c r="BI367" s="102">
        <f>IF(N367="nulová",J367,0)</f>
        <v>0</v>
      </c>
      <c r="BJ367" s="10" t="s">
        <v>82</v>
      </c>
      <c r="BK367" s="102">
        <f>ROUND(I367*H367,2)</f>
        <v>0</v>
      </c>
      <c r="BL367" s="10" t="s">
        <v>81</v>
      </c>
      <c r="BM367" s="101" t="s">
        <v>470</v>
      </c>
    </row>
    <row r="368" spans="2:65" s="7" customFormat="1" x14ac:dyDescent="0.2">
      <c r="B368" s="103"/>
      <c r="D368" s="104" t="s">
        <v>83</v>
      </c>
      <c r="E368" s="105" t="s">
        <v>0</v>
      </c>
      <c r="F368" s="106" t="s">
        <v>166</v>
      </c>
      <c r="H368" s="105" t="s">
        <v>0</v>
      </c>
      <c r="I368" s="107"/>
      <c r="L368" s="103"/>
      <c r="M368" s="108"/>
      <c r="T368" s="109"/>
      <c r="AT368" s="105" t="s">
        <v>83</v>
      </c>
      <c r="AU368" s="105" t="s">
        <v>82</v>
      </c>
      <c r="AV368" s="7" t="s">
        <v>46</v>
      </c>
      <c r="AW368" s="7" t="s">
        <v>18</v>
      </c>
      <c r="AX368" s="7" t="s">
        <v>45</v>
      </c>
      <c r="AY368" s="105" t="s">
        <v>77</v>
      </c>
    </row>
    <row r="369" spans="2:65" s="7" customFormat="1" x14ac:dyDescent="0.2">
      <c r="B369" s="103"/>
      <c r="D369" s="104" t="s">
        <v>83</v>
      </c>
      <c r="E369" s="105" t="s">
        <v>0</v>
      </c>
      <c r="F369" s="106" t="s">
        <v>167</v>
      </c>
      <c r="H369" s="105" t="s">
        <v>0</v>
      </c>
      <c r="I369" s="107"/>
      <c r="L369" s="103"/>
      <c r="M369" s="108"/>
      <c r="T369" s="109"/>
      <c r="AT369" s="105" t="s">
        <v>83</v>
      </c>
      <c r="AU369" s="105" t="s">
        <v>82</v>
      </c>
      <c r="AV369" s="7" t="s">
        <v>46</v>
      </c>
      <c r="AW369" s="7" t="s">
        <v>18</v>
      </c>
      <c r="AX369" s="7" t="s">
        <v>45</v>
      </c>
      <c r="AY369" s="105" t="s">
        <v>77</v>
      </c>
    </row>
    <row r="370" spans="2:65" s="8" customFormat="1" x14ac:dyDescent="0.2">
      <c r="B370" s="110"/>
      <c r="D370" s="104" t="s">
        <v>83</v>
      </c>
      <c r="E370" s="111" t="s">
        <v>0</v>
      </c>
      <c r="F370" s="112" t="s">
        <v>471</v>
      </c>
      <c r="H370" s="113">
        <v>28.73</v>
      </c>
      <c r="I370" s="114"/>
      <c r="L370" s="110"/>
      <c r="M370" s="115"/>
      <c r="T370" s="116"/>
      <c r="AT370" s="111" t="s">
        <v>83</v>
      </c>
      <c r="AU370" s="111" t="s">
        <v>82</v>
      </c>
      <c r="AV370" s="8" t="s">
        <v>82</v>
      </c>
      <c r="AW370" s="8" t="s">
        <v>18</v>
      </c>
      <c r="AX370" s="8" t="s">
        <v>45</v>
      </c>
      <c r="AY370" s="111" t="s">
        <v>77</v>
      </c>
    </row>
    <row r="371" spans="2:65" s="7" customFormat="1" x14ac:dyDescent="0.2">
      <c r="B371" s="103"/>
      <c r="D371" s="104" t="s">
        <v>83</v>
      </c>
      <c r="E371" s="105" t="s">
        <v>0</v>
      </c>
      <c r="F371" s="106" t="s">
        <v>168</v>
      </c>
      <c r="H371" s="105" t="s">
        <v>0</v>
      </c>
      <c r="I371" s="107"/>
      <c r="L371" s="103"/>
      <c r="M371" s="108"/>
      <c r="T371" s="109"/>
      <c r="AT371" s="105" t="s">
        <v>83</v>
      </c>
      <c r="AU371" s="105" t="s">
        <v>82</v>
      </c>
      <c r="AV371" s="7" t="s">
        <v>46</v>
      </c>
      <c r="AW371" s="7" t="s">
        <v>18</v>
      </c>
      <c r="AX371" s="7" t="s">
        <v>45</v>
      </c>
      <c r="AY371" s="105" t="s">
        <v>77</v>
      </c>
    </row>
    <row r="372" spans="2:65" s="8" customFormat="1" x14ac:dyDescent="0.2">
      <c r="B372" s="110"/>
      <c r="D372" s="104" t="s">
        <v>83</v>
      </c>
      <c r="E372" s="111" t="s">
        <v>0</v>
      </c>
      <c r="F372" s="112" t="s">
        <v>472</v>
      </c>
      <c r="H372" s="113">
        <v>159.12899999999999</v>
      </c>
      <c r="I372" s="114"/>
      <c r="L372" s="110"/>
      <c r="M372" s="115"/>
      <c r="T372" s="116"/>
      <c r="AT372" s="111" t="s">
        <v>83</v>
      </c>
      <c r="AU372" s="111" t="s">
        <v>82</v>
      </c>
      <c r="AV372" s="8" t="s">
        <v>82</v>
      </c>
      <c r="AW372" s="8" t="s">
        <v>18</v>
      </c>
      <c r="AX372" s="8" t="s">
        <v>45</v>
      </c>
      <c r="AY372" s="111" t="s">
        <v>77</v>
      </c>
    </row>
    <row r="373" spans="2:65" s="7" customFormat="1" x14ac:dyDescent="0.2">
      <c r="B373" s="103"/>
      <c r="D373" s="104" t="s">
        <v>83</v>
      </c>
      <c r="E373" s="105" t="s">
        <v>0</v>
      </c>
      <c r="F373" s="106" t="s">
        <v>169</v>
      </c>
      <c r="H373" s="105" t="s">
        <v>0</v>
      </c>
      <c r="I373" s="107"/>
      <c r="L373" s="103"/>
      <c r="M373" s="108"/>
      <c r="T373" s="109"/>
      <c r="AT373" s="105" t="s">
        <v>83</v>
      </c>
      <c r="AU373" s="105" t="s">
        <v>82</v>
      </c>
      <c r="AV373" s="7" t="s">
        <v>46</v>
      </c>
      <c r="AW373" s="7" t="s">
        <v>18</v>
      </c>
      <c r="AX373" s="7" t="s">
        <v>45</v>
      </c>
      <c r="AY373" s="105" t="s">
        <v>77</v>
      </c>
    </row>
    <row r="374" spans="2:65" s="8" customFormat="1" x14ac:dyDescent="0.2">
      <c r="B374" s="110"/>
      <c r="D374" s="104" t="s">
        <v>83</v>
      </c>
      <c r="E374" s="111" t="s">
        <v>0</v>
      </c>
      <c r="F374" s="112" t="s">
        <v>473</v>
      </c>
      <c r="H374" s="113">
        <v>14.4</v>
      </c>
      <c r="I374" s="114"/>
      <c r="L374" s="110"/>
      <c r="M374" s="115"/>
      <c r="T374" s="116"/>
      <c r="AT374" s="111" t="s">
        <v>83</v>
      </c>
      <c r="AU374" s="111" t="s">
        <v>82</v>
      </c>
      <c r="AV374" s="8" t="s">
        <v>82</v>
      </c>
      <c r="AW374" s="8" t="s">
        <v>18</v>
      </c>
      <c r="AX374" s="8" t="s">
        <v>45</v>
      </c>
      <c r="AY374" s="111" t="s">
        <v>77</v>
      </c>
    </row>
    <row r="375" spans="2:65" s="9" customFormat="1" x14ac:dyDescent="0.2">
      <c r="B375" s="117"/>
      <c r="D375" s="104" t="s">
        <v>83</v>
      </c>
      <c r="E375" s="118" t="s">
        <v>0</v>
      </c>
      <c r="F375" s="119" t="s">
        <v>85</v>
      </c>
      <c r="H375" s="120">
        <v>202.25899999999999</v>
      </c>
      <c r="I375" s="121"/>
      <c r="L375" s="117"/>
      <c r="M375" s="122"/>
      <c r="T375" s="123"/>
      <c r="AT375" s="118" t="s">
        <v>83</v>
      </c>
      <c r="AU375" s="118" t="s">
        <v>82</v>
      </c>
      <c r="AV375" s="9" t="s">
        <v>81</v>
      </c>
      <c r="AW375" s="9" t="s">
        <v>18</v>
      </c>
      <c r="AX375" s="9" t="s">
        <v>46</v>
      </c>
      <c r="AY375" s="118" t="s">
        <v>77</v>
      </c>
    </row>
    <row r="376" spans="2:65" s="1" customFormat="1" ht="24.2" customHeight="1" x14ac:dyDescent="0.2">
      <c r="B376" s="88"/>
      <c r="C376" s="89" t="s">
        <v>178</v>
      </c>
      <c r="D376" s="89" t="s">
        <v>79</v>
      </c>
      <c r="E376" s="90" t="s">
        <v>171</v>
      </c>
      <c r="F376" s="91" t="s">
        <v>172</v>
      </c>
      <c r="G376" s="92" t="s">
        <v>93</v>
      </c>
      <c r="H376" s="93">
        <v>4.3090000000000002</v>
      </c>
      <c r="I376" s="94"/>
      <c r="J376" s="95">
        <f>ROUND(I376*H376,2)</f>
        <v>0</v>
      </c>
      <c r="K376" s="96"/>
      <c r="L376" s="19"/>
      <c r="M376" s="97" t="s">
        <v>0</v>
      </c>
      <c r="N376" s="98" t="s">
        <v>28</v>
      </c>
      <c r="P376" s="99">
        <f>O376*H376</f>
        <v>0</v>
      </c>
      <c r="Q376" s="99">
        <v>2.0699999999999998</v>
      </c>
      <c r="R376" s="99">
        <f>Q376*H376</f>
        <v>8.9196299999999997</v>
      </c>
      <c r="S376" s="99">
        <v>0</v>
      </c>
      <c r="T376" s="100">
        <f>S376*H376</f>
        <v>0</v>
      </c>
      <c r="AR376" s="101" t="s">
        <v>81</v>
      </c>
      <c r="AT376" s="101" t="s">
        <v>79</v>
      </c>
      <c r="AU376" s="101" t="s">
        <v>82</v>
      </c>
      <c r="AY376" s="10" t="s">
        <v>77</v>
      </c>
      <c r="BE376" s="102">
        <f>IF(N376="základná",J376,0)</f>
        <v>0</v>
      </c>
      <c r="BF376" s="102">
        <f>IF(N376="znížená",J376,0)</f>
        <v>0</v>
      </c>
      <c r="BG376" s="102">
        <f>IF(N376="zákl. prenesená",J376,0)</f>
        <v>0</v>
      </c>
      <c r="BH376" s="102">
        <f>IF(N376="zníž. prenesená",J376,0)</f>
        <v>0</v>
      </c>
      <c r="BI376" s="102">
        <f>IF(N376="nulová",J376,0)</f>
        <v>0</v>
      </c>
      <c r="BJ376" s="10" t="s">
        <v>82</v>
      </c>
      <c r="BK376" s="102">
        <f>ROUND(I376*H376,2)</f>
        <v>0</v>
      </c>
      <c r="BL376" s="10" t="s">
        <v>81</v>
      </c>
      <c r="BM376" s="101" t="s">
        <v>474</v>
      </c>
    </row>
    <row r="377" spans="2:65" s="7" customFormat="1" ht="22.5" x14ac:dyDescent="0.2">
      <c r="B377" s="103"/>
      <c r="D377" s="104" t="s">
        <v>83</v>
      </c>
      <c r="E377" s="105" t="s">
        <v>0</v>
      </c>
      <c r="F377" s="106" t="s">
        <v>173</v>
      </c>
      <c r="H377" s="105" t="s">
        <v>0</v>
      </c>
      <c r="I377" s="107"/>
      <c r="L377" s="103"/>
      <c r="M377" s="108"/>
      <c r="T377" s="109"/>
      <c r="AT377" s="105" t="s">
        <v>83</v>
      </c>
      <c r="AU377" s="105" t="s">
        <v>82</v>
      </c>
      <c r="AV377" s="7" t="s">
        <v>46</v>
      </c>
      <c r="AW377" s="7" t="s">
        <v>18</v>
      </c>
      <c r="AX377" s="7" t="s">
        <v>45</v>
      </c>
      <c r="AY377" s="105" t="s">
        <v>77</v>
      </c>
    </row>
    <row r="378" spans="2:65" s="8" customFormat="1" x14ac:dyDescent="0.2">
      <c r="B378" s="110"/>
      <c r="D378" s="104" t="s">
        <v>83</v>
      </c>
      <c r="E378" s="111" t="s">
        <v>0</v>
      </c>
      <c r="F378" s="112" t="s">
        <v>475</v>
      </c>
      <c r="H378" s="113">
        <v>4.3090000000000002</v>
      </c>
      <c r="I378" s="114"/>
      <c r="L378" s="110"/>
      <c r="M378" s="115"/>
      <c r="T378" s="116"/>
      <c r="AT378" s="111" t="s">
        <v>83</v>
      </c>
      <c r="AU378" s="111" t="s">
        <v>82</v>
      </c>
      <c r="AV378" s="8" t="s">
        <v>82</v>
      </c>
      <c r="AW378" s="8" t="s">
        <v>18</v>
      </c>
      <c r="AX378" s="8" t="s">
        <v>45</v>
      </c>
      <c r="AY378" s="111" t="s">
        <v>77</v>
      </c>
    </row>
    <row r="379" spans="2:65" s="9" customFormat="1" x14ac:dyDescent="0.2">
      <c r="B379" s="117"/>
      <c r="D379" s="104" t="s">
        <v>83</v>
      </c>
      <c r="E379" s="118" t="s">
        <v>0</v>
      </c>
      <c r="F379" s="119" t="s">
        <v>85</v>
      </c>
      <c r="H379" s="120">
        <v>4.3090000000000002</v>
      </c>
      <c r="I379" s="121"/>
      <c r="L379" s="117"/>
      <c r="M379" s="122"/>
      <c r="T379" s="123"/>
      <c r="AT379" s="118" t="s">
        <v>83</v>
      </c>
      <c r="AU379" s="118" t="s">
        <v>82</v>
      </c>
      <c r="AV379" s="9" t="s">
        <v>81</v>
      </c>
      <c r="AW379" s="9" t="s">
        <v>18</v>
      </c>
      <c r="AX379" s="9" t="s">
        <v>46</v>
      </c>
      <c r="AY379" s="118" t="s">
        <v>77</v>
      </c>
    </row>
    <row r="380" spans="2:65" s="1" customFormat="1" ht="24.2" customHeight="1" x14ac:dyDescent="0.2">
      <c r="B380" s="88"/>
      <c r="C380" s="89" t="s">
        <v>118</v>
      </c>
      <c r="D380" s="89" t="s">
        <v>79</v>
      </c>
      <c r="E380" s="90" t="s">
        <v>476</v>
      </c>
      <c r="F380" s="91" t="s">
        <v>477</v>
      </c>
      <c r="G380" s="92" t="s">
        <v>93</v>
      </c>
      <c r="H380" s="93">
        <v>1.5840000000000001</v>
      </c>
      <c r="I380" s="94"/>
      <c r="J380" s="95">
        <f>ROUND(I380*H380,2)</f>
        <v>0</v>
      </c>
      <c r="K380" s="96"/>
      <c r="L380" s="19"/>
      <c r="M380" s="97" t="s">
        <v>0</v>
      </c>
      <c r="N380" s="98" t="s">
        <v>28</v>
      </c>
      <c r="P380" s="99">
        <f>O380*H380</f>
        <v>0</v>
      </c>
      <c r="Q380" s="99">
        <v>2.3852722040000001</v>
      </c>
      <c r="R380" s="99">
        <f>Q380*H380</f>
        <v>3.7782711711360002</v>
      </c>
      <c r="S380" s="99">
        <v>0</v>
      </c>
      <c r="T380" s="100">
        <f>S380*H380</f>
        <v>0</v>
      </c>
      <c r="AR380" s="101" t="s">
        <v>81</v>
      </c>
      <c r="AT380" s="101" t="s">
        <v>79</v>
      </c>
      <c r="AU380" s="101" t="s">
        <v>82</v>
      </c>
      <c r="AY380" s="10" t="s">
        <v>77</v>
      </c>
      <c r="BE380" s="102">
        <f>IF(N380="základná",J380,0)</f>
        <v>0</v>
      </c>
      <c r="BF380" s="102">
        <f>IF(N380="znížená",J380,0)</f>
        <v>0</v>
      </c>
      <c r="BG380" s="102">
        <f>IF(N380="zákl. prenesená",J380,0)</f>
        <v>0</v>
      </c>
      <c r="BH380" s="102">
        <f>IF(N380="zníž. prenesená",J380,0)</f>
        <v>0</v>
      </c>
      <c r="BI380" s="102">
        <f>IF(N380="nulová",J380,0)</f>
        <v>0</v>
      </c>
      <c r="BJ380" s="10" t="s">
        <v>82</v>
      </c>
      <c r="BK380" s="102">
        <f>ROUND(I380*H380,2)</f>
        <v>0</v>
      </c>
      <c r="BL380" s="10" t="s">
        <v>81</v>
      </c>
      <c r="BM380" s="101" t="s">
        <v>478</v>
      </c>
    </row>
    <row r="381" spans="2:65" s="7" customFormat="1" ht="22.5" x14ac:dyDescent="0.2">
      <c r="B381" s="103"/>
      <c r="D381" s="104" t="s">
        <v>83</v>
      </c>
      <c r="E381" s="105" t="s">
        <v>0</v>
      </c>
      <c r="F381" s="106" t="s">
        <v>479</v>
      </c>
      <c r="H381" s="105" t="s">
        <v>0</v>
      </c>
      <c r="I381" s="107"/>
      <c r="L381" s="103"/>
      <c r="M381" s="108"/>
      <c r="T381" s="109"/>
      <c r="AT381" s="105" t="s">
        <v>83</v>
      </c>
      <c r="AU381" s="105" t="s">
        <v>82</v>
      </c>
      <c r="AV381" s="7" t="s">
        <v>46</v>
      </c>
      <c r="AW381" s="7" t="s">
        <v>18</v>
      </c>
      <c r="AX381" s="7" t="s">
        <v>45</v>
      </c>
      <c r="AY381" s="105" t="s">
        <v>77</v>
      </c>
    </row>
    <row r="382" spans="2:65" s="8" customFormat="1" x14ac:dyDescent="0.2">
      <c r="B382" s="110"/>
      <c r="D382" s="104" t="s">
        <v>83</v>
      </c>
      <c r="E382" s="111" t="s">
        <v>0</v>
      </c>
      <c r="F382" s="112" t="s">
        <v>480</v>
      </c>
      <c r="H382" s="113">
        <v>1.5840000000000001</v>
      </c>
      <c r="I382" s="114"/>
      <c r="L382" s="110"/>
      <c r="M382" s="115"/>
      <c r="T382" s="116"/>
      <c r="AT382" s="111" t="s">
        <v>83</v>
      </c>
      <c r="AU382" s="111" t="s">
        <v>82</v>
      </c>
      <c r="AV382" s="8" t="s">
        <v>82</v>
      </c>
      <c r="AW382" s="8" t="s">
        <v>18</v>
      </c>
      <c r="AX382" s="8" t="s">
        <v>45</v>
      </c>
      <c r="AY382" s="111" t="s">
        <v>77</v>
      </c>
    </row>
    <row r="383" spans="2:65" s="9" customFormat="1" x14ac:dyDescent="0.2">
      <c r="B383" s="117"/>
      <c r="D383" s="104" t="s">
        <v>83</v>
      </c>
      <c r="E383" s="118" t="s">
        <v>0</v>
      </c>
      <c r="F383" s="119" t="s">
        <v>85</v>
      </c>
      <c r="H383" s="120">
        <v>1.5840000000000001</v>
      </c>
      <c r="I383" s="121"/>
      <c r="L383" s="117"/>
      <c r="M383" s="122"/>
      <c r="T383" s="123"/>
      <c r="AT383" s="118" t="s">
        <v>83</v>
      </c>
      <c r="AU383" s="118" t="s">
        <v>82</v>
      </c>
      <c r="AV383" s="9" t="s">
        <v>81</v>
      </c>
      <c r="AW383" s="9" t="s">
        <v>18</v>
      </c>
      <c r="AX383" s="9" t="s">
        <v>46</v>
      </c>
      <c r="AY383" s="118" t="s">
        <v>77</v>
      </c>
    </row>
    <row r="384" spans="2:65" s="1" customFormat="1" ht="24.2" customHeight="1" x14ac:dyDescent="0.2">
      <c r="B384" s="88"/>
      <c r="C384" s="89" t="s">
        <v>122</v>
      </c>
      <c r="D384" s="89" t="s">
        <v>79</v>
      </c>
      <c r="E384" s="90" t="s">
        <v>481</v>
      </c>
      <c r="F384" s="91" t="s">
        <v>482</v>
      </c>
      <c r="G384" s="92" t="s">
        <v>80</v>
      </c>
      <c r="H384" s="93">
        <v>3.57</v>
      </c>
      <c r="I384" s="94"/>
      <c r="J384" s="95">
        <f>ROUND(I384*H384,2)</f>
        <v>0</v>
      </c>
      <c r="K384" s="96"/>
      <c r="L384" s="19"/>
      <c r="M384" s="97" t="s">
        <v>0</v>
      </c>
      <c r="N384" s="98" t="s">
        <v>28</v>
      </c>
      <c r="P384" s="99">
        <f>O384*H384</f>
        <v>0</v>
      </c>
      <c r="Q384" s="99">
        <v>3.7677600000000002E-3</v>
      </c>
      <c r="R384" s="99">
        <f>Q384*H384</f>
        <v>1.3450903199999999E-2</v>
      </c>
      <c r="S384" s="99">
        <v>0</v>
      </c>
      <c r="T384" s="100">
        <f>S384*H384</f>
        <v>0</v>
      </c>
      <c r="AR384" s="101" t="s">
        <v>81</v>
      </c>
      <c r="AT384" s="101" t="s">
        <v>79</v>
      </c>
      <c r="AU384" s="101" t="s">
        <v>82</v>
      </c>
      <c r="AY384" s="10" t="s">
        <v>77</v>
      </c>
      <c r="BE384" s="102">
        <f>IF(N384="základná",J384,0)</f>
        <v>0</v>
      </c>
      <c r="BF384" s="102">
        <f>IF(N384="znížená",J384,0)</f>
        <v>0</v>
      </c>
      <c r="BG384" s="102">
        <f>IF(N384="zákl. prenesená",J384,0)</f>
        <v>0</v>
      </c>
      <c r="BH384" s="102">
        <f>IF(N384="zníž. prenesená",J384,0)</f>
        <v>0</v>
      </c>
      <c r="BI384" s="102">
        <f>IF(N384="nulová",J384,0)</f>
        <v>0</v>
      </c>
      <c r="BJ384" s="10" t="s">
        <v>82</v>
      </c>
      <c r="BK384" s="102">
        <f>ROUND(I384*H384,2)</f>
        <v>0</v>
      </c>
      <c r="BL384" s="10" t="s">
        <v>81</v>
      </c>
      <c r="BM384" s="101" t="s">
        <v>483</v>
      </c>
    </row>
    <row r="385" spans="2:65" s="7" customFormat="1" ht="22.5" x14ac:dyDescent="0.2">
      <c r="B385" s="103"/>
      <c r="D385" s="104" t="s">
        <v>83</v>
      </c>
      <c r="E385" s="105" t="s">
        <v>0</v>
      </c>
      <c r="F385" s="106" t="s">
        <v>484</v>
      </c>
      <c r="H385" s="105" t="s">
        <v>0</v>
      </c>
      <c r="I385" s="107"/>
      <c r="L385" s="103"/>
      <c r="M385" s="108"/>
      <c r="T385" s="109"/>
      <c r="AT385" s="105" t="s">
        <v>83</v>
      </c>
      <c r="AU385" s="105" t="s">
        <v>82</v>
      </c>
      <c r="AV385" s="7" t="s">
        <v>46</v>
      </c>
      <c r="AW385" s="7" t="s">
        <v>18</v>
      </c>
      <c r="AX385" s="7" t="s">
        <v>45</v>
      </c>
      <c r="AY385" s="105" t="s">
        <v>77</v>
      </c>
    </row>
    <row r="386" spans="2:65" s="8" customFormat="1" x14ac:dyDescent="0.2">
      <c r="B386" s="110"/>
      <c r="D386" s="104" t="s">
        <v>83</v>
      </c>
      <c r="E386" s="111" t="s">
        <v>0</v>
      </c>
      <c r="F386" s="112" t="s">
        <v>485</v>
      </c>
      <c r="H386" s="113">
        <v>3.57</v>
      </c>
      <c r="I386" s="114"/>
      <c r="L386" s="110"/>
      <c r="M386" s="115"/>
      <c r="T386" s="116"/>
      <c r="AT386" s="111" t="s">
        <v>83</v>
      </c>
      <c r="AU386" s="111" t="s">
        <v>82</v>
      </c>
      <c r="AV386" s="8" t="s">
        <v>82</v>
      </c>
      <c r="AW386" s="8" t="s">
        <v>18</v>
      </c>
      <c r="AX386" s="8" t="s">
        <v>45</v>
      </c>
      <c r="AY386" s="111" t="s">
        <v>77</v>
      </c>
    </row>
    <row r="387" spans="2:65" s="9" customFormat="1" x14ac:dyDescent="0.2">
      <c r="B387" s="117"/>
      <c r="D387" s="104" t="s">
        <v>83</v>
      </c>
      <c r="E387" s="118" t="s">
        <v>0</v>
      </c>
      <c r="F387" s="119" t="s">
        <v>85</v>
      </c>
      <c r="H387" s="120">
        <v>3.57</v>
      </c>
      <c r="I387" s="121"/>
      <c r="L387" s="117"/>
      <c r="M387" s="122"/>
      <c r="T387" s="123"/>
      <c r="AT387" s="118" t="s">
        <v>83</v>
      </c>
      <c r="AU387" s="118" t="s">
        <v>82</v>
      </c>
      <c r="AV387" s="9" t="s">
        <v>81</v>
      </c>
      <c r="AW387" s="9" t="s">
        <v>18</v>
      </c>
      <c r="AX387" s="9" t="s">
        <v>46</v>
      </c>
      <c r="AY387" s="118" t="s">
        <v>77</v>
      </c>
    </row>
    <row r="388" spans="2:65" s="1" customFormat="1" ht="24.2" customHeight="1" x14ac:dyDescent="0.2">
      <c r="B388" s="88"/>
      <c r="C388" s="89" t="s">
        <v>327</v>
      </c>
      <c r="D388" s="89" t="s">
        <v>79</v>
      </c>
      <c r="E388" s="90" t="s">
        <v>486</v>
      </c>
      <c r="F388" s="91" t="s">
        <v>487</v>
      </c>
      <c r="G388" s="92" t="s">
        <v>80</v>
      </c>
      <c r="H388" s="93">
        <v>3.57</v>
      </c>
      <c r="I388" s="94"/>
      <c r="J388" s="95">
        <f>ROUND(I388*H388,2)</f>
        <v>0</v>
      </c>
      <c r="K388" s="96"/>
      <c r="L388" s="19"/>
      <c r="M388" s="97" t="s">
        <v>0</v>
      </c>
      <c r="N388" s="98" t="s">
        <v>28</v>
      </c>
      <c r="P388" s="99">
        <f>O388*H388</f>
        <v>0</v>
      </c>
      <c r="Q388" s="99">
        <v>0</v>
      </c>
      <c r="R388" s="99">
        <f>Q388*H388</f>
        <v>0</v>
      </c>
      <c r="S388" s="99">
        <v>0</v>
      </c>
      <c r="T388" s="100">
        <f>S388*H388</f>
        <v>0</v>
      </c>
      <c r="AR388" s="101" t="s">
        <v>81</v>
      </c>
      <c r="AT388" s="101" t="s">
        <v>79</v>
      </c>
      <c r="AU388" s="101" t="s">
        <v>82</v>
      </c>
      <c r="AY388" s="10" t="s">
        <v>77</v>
      </c>
      <c r="BE388" s="102">
        <f>IF(N388="základná",J388,0)</f>
        <v>0</v>
      </c>
      <c r="BF388" s="102">
        <f>IF(N388="znížená",J388,0)</f>
        <v>0</v>
      </c>
      <c r="BG388" s="102">
        <f>IF(N388="zákl. prenesená",J388,0)</f>
        <v>0</v>
      </c>
      <c r="BH388" s="102">
        <f>IF(N388="zníž. prenesená",J388,0)</f>
        <v>0</v>
      </c>
      <c r="BI388" s="102">
        <f>IF(N388="nulová",J388,0)</f>
        <v>0</v>
      </c>
      <c r="BJ388" s="10" t="s">
        <v>82</v>
      </c>
      <c r="BK388" s="102">
        <f>ROUND(I388*H388,2)</f>
        <v>0</v>
      </c>
      <c r="BL388" s="10" t="s">
        <v>81</v>
      </c>
      <c r="BM388" s="101" t="s">
        <v>488</v>
      </c>
    </row>
    <row r="389" spans="2:65" s="1" customFormat="1" ht="16.5" customHeight="1" x14ac:dyDescent="0.2">
      <c r="B389" s="88"/>
      <c r="C389" s="89" t="s">
        <v>278</v>
      </c>
      <c r="D389" s="89" t="s">
        <v>79</v>
      </c>
      <c r="E389" s="90" t="s">
        <v>489</v>
      </c>
      <c r="F389" s="91" t="s">
        <v>490</v>
      </c>
      <c r="G389" s="92" t="s">
        <v>155</v>
      </c>
      <c r="H389" s="93">
        <v>0.16700000000000001</v>
      </c>
      <c r="I389" s="94"/>
      <c r="J389" s="95">
        <f>ROUND(I389*H389,2)</f>
        <v>0</v>
      </c>
      <c r="K389" s="96"/>
      <c r="L389" s="19"/>
      <c r="M389" s="97" t="s">
        <v>0</v>
      </c>
      <c r="N389" s="98" t="s">
        <v>28</v>
      </c>
      <c r="P389" s="99">
        <f>O389*H389</f>
        <v>0</v>
      </c>
      <c r="Q389" s="99">
        <v>1.0189584970000001</v>
      </c>
      <c r="R389" s="99">
        <f>Q389*H389</f>
        <v>0.17016606899900003</v>
      </c>
      <c r="S389" s="99">
        <v>0</v>
      </c>
      <c r="T389" s="100">
        <f>S389*H389</f>
        <v>0</v>
      </c>
      <c r="AR389" s="101" t="s">
        <v>81</v>
      </c>
      <c r="AT389" s="101" t="s">
        <v>79</v>
      </c>
      <c r="AU389" s="101" t="s">
        <v>82</v>
      </c>
      <c r="AY389" s="10" t="s">
        <v>77</v>
      </c>
      <c r="BE389" s="102">
        <f>IF(N389="základná",J389,0)</f>
        <v>0</v>
      </c>
      <c r="BF389" s="102">
        <f>IF(N389="znížená",J389,0)</f>
        <v>0</v>
      </c>
      <c r="BG389" s="102">
        <f>IF(N389="zákl. prenesená",J389,0)</f>
        <v>0</v>
      </c>
      <c r="BH389" s="102">
        <f>IF(N389="zníž. prenesená",J389,0)</f>
        <v>0</v>
      </c>
      <c r="BI389" s="102">
        <f>IF(N389="nulová",J389,0)</f>
        <v>0</v>
      </c>
      <c r="BJ389" s="10" t="s">
        <v>82</v>
      </c>
      <c r="BK389" s="102">
        <f>ROUND(I389*H389,2)</f>
        <v>0</v>
      </c>
      <c r="BL389" s="10" t="s">
        <v>81</v>
      </c>
      <c r="BM389" s="101" t="s">
        <v>491</v>
      </c>
    </row>
    <row r="390" spans="2:65" s="7" customFormat="1" x14ac:dyDescent="0.2">
      <c r="B390" s="103"/>
      <c r="D390" s="104" t="s">
        <v>83</v>
      </c>
      <c r="E390" s="105" t="s">
        <v>0</v>
      </c>
      <c r="F390" s="106" t="s">
        <v>492</v>
      </c>
      <c r="H390" s="105" t="s">
        <v>0</v>
      </c>
      <c r="I390" s="107"/>
      <c r="L390" s="103"/>
      <c r="M390" s="108"/>
      <c r="T390" s="109"/>
      <c r="AT390" s="105" t="s">
        <v>83</v>
      </c>
      <c r="AU390" s="105" t="s">
        <v>82</v>
      </c>
      <c r="AV390" s="7" t="s">
        <v>46</v>
      </c>
      <c r="AW390" s="7" t="s">
        <v>18</v>
      </c>
      <c r="AX390" s="7" t="s">
        <v>45</v>
      </c>
      <c r="AY390" s="105" t="s">
        <v>77</v>
      </c>
    </row>
    <row r="391" spans="2:65" s="8" customFormat="1" x14ac:dyDescent="0.2">
      <c r="B391" s="110"/>
      <c r="D391" s="104" t="s">
        <v>83</v>
      </c>
      <c r="E391" s="111" t="s">
        <v>0</v>
      </c>
      <c r="F391" s="112" t="s">
        <v>493</v>
      </c>
      <c r="H391" s="113">
        <v>0.16700000000000001</v>
      </c>
      <c r="I391" s="114"/>
      <c r="L391" s="110"/>
      <c r="M391" s="115"/>
      <c r="T391" s="116"/>
      <c r="AT391" s="111" t="s">
        <v>83</v>
      </c>
      <c r="AU391" s="111" t="s">
        <v>82</v>
      </c>
      <c r="AV391" s="8" t="s">
        <v>82</v>
      </c>
      <c r="AW391" s="8" t="s">
        <v>18</v>
      </c>
      <c r="AX391" s="8" t="s">
        <v>45</v>
      </c>
      <c r="AY391" s="111" t="s">
        <v>77</v>
      </c>
    </row>
    <row r="392" spans="2:65" s="9" customFormat="1" x14ac:dyDescent="0.2">
      <c r="B392" s="117"/>
      <c r="D392" s="104" t="s">
        <v>83</v>
      </c>
      <c r="E392" s="118" t="s">
        <v>0</v>
      </c>
      <c r="F392" s="119" t="s">
        <v>85</v>
      </c>
      <c r="H392" s="120">
        <v>0.16700000000000001</v>
      </c>
      <c r="I392" s="121"/>
      <c r="L392" s="117"/>
      <c r="M392" s="122"/>
      <c r="T392" s="123"/>
      <c r="AT392" s="118" t="s">
        <v>83</v>
      </c>
      <c r="AU392" s="118" t="s">
        <v>82</v>
      </c>
      <c r="AV392" s="9" t="s">
        <v>81</v>
      </c>
      <c r="AW392" s="9" t="s">
        <v>18</v>
      </c>
      <c r="AX392" s="9" t="s">
        <v>46</v>
      </c>
      <c r="AY392" s="118" t="s">
        <v>77</v>
      </c>
    </row>
    <row r="393" spans="2:65" s="6" customFormat="1" ht="22.9" customHeight="1" x14ac:dyDescent="0.2">
      <c r="B393" s="76"/>
      <c r="D393" s="77" t="s">
        <v>44</v>
      </c>
      <c r="E393" s="86" t="s">
        <v>81</v>
      </c>
      <c r="F393" s="86" t="s">
        <v>174</v>
      </c>
      <c r="I393" s="79"/>
      <c r="J393" s="87">
        <f>BK393</f>
        <v>0</v>
      </c>
      <c r="L393" s="76"/>
      <c r="M393" s="81"/>
      <c r="P393" s="82">
        <f>SUM(P394:P441)</f>
        <v>0</v>
      </c>
      <c r="R393" s="82">
        <f>SUM(R394:R441)</f>
        <v>33.287102170000004</v>
      </c>
      <c r="T393" s="83">
        <f>SUM(T394:T441)</f>
        <v>0</v>
      </c>
      <c r="AR393" s="77" t="s">
        <v>46</v>
      </c>
      <c r="AT393" s="84" t="s">
        <v>44</v>
      </c>
      <c r="AU393" s="84" t="s">
        <v>46</v>
      </c>
      <c r="AY393" s="77" t="s">
        <v>77</v>
      </c>
      <c r="BK393" s="85">
        <f>SUM(BK394:BK441)</f>
        <v>0</v>
      </c>
    </row>
    <row r="394" spans="2:65" s="1" customFormat="1" ht="37.9" customHeight="1" x14ac:dyDescent="0.2">
      <c r="B394" s="88"/>
      <c r="C394" s="89" t="s">
        <v>494</v>
      </c>
      <c r="D394" s="89" t="s">
        <v>79</v>
      </c>
      <c r="E394" s="90" t="s">
        <v>175</v>
      </c>
      <c r="F394" s="91" t="s">
        <v>176</v>
      </c>
      <c r="G394" s="92" t="s">
        <v>93</v>
      </c>
      <c r="H394" s="93">
        <v>15.917</v>
      </c>
      <c r="I394" s="94"/>
      <c r="J394" s="95">
        <f>ROUND(I394*H394,2)</f>
        <v>0</v>
      </c>
      <c r="K394" s="96"/>
      <c r="L394" s="19"/>
      <c r="M394" s="97" t="s">
        <v>0</v>
      </c>
      <c r="N394" s="98" t="s">
        <v>28</v>
      </c>
      <c r="P394" s="99">
        <f>O394*H394</f>
        <v>0</v>
      </c>
      <c r="Q394" s="99">
        <v>1.8907700000000001</v>
      </c>
      <c r="R394" s="99">
        <f>Q394*H394</f>
        <v>30.095386090000002</v>
      </c>
      <c r="S394" s="99">
        <v>0</v>
      </c>
      <c r="T394" s="100">
        <f>S394*H394</f>
        <v>0</v>
      </c>
      <c r="AR394" s="101" t="s">
        <v>81</v>
      </c>
      <c r="AT394" s="101" t="s">
        <v>79</v>
      </c>
      <c r="AU394" s="101" t="s">
        <v>82</v>
      </c>
      <c r="AY394" s="10" t="s">
        <v>77</v>
      </c>
      <c r="BE394" s="102">
        <f>IF(N394="základná",J394,0)</f>
        <v>0</v>
      </c>
      <c r="BF394" s="102">
        <f>IF(N394="znížená",J394,0)</f>
        <v>0</v>
      </c>
      <c r="BG394" s="102">
        <f>IF(N394="zákl. prenesená",J394,0)</f>
        <v>0</v>
      </c>
      <c r="BH394" s="102">
        <f>IF(N394="zníž. prenesená",J394,0)</f>
        <v>0</v>
      </c>
      <c r="BI394" s="102">
        <f>IF(N394="nulová",J394,0)</f>
        <v>0</v>
      </c>
      <c r="BJ394" s="10" t="s">
        <v>82</v>
      </c>
      <c r="BK394" s="102">
        <f>ROUND(I394*H394,2)</f>
        <v>0</v>
      </c>
      <c r="BL394" s="10" t="s">
        <v>81</v>
      </c>
      <c r="BM394" s="101" t="s">
        <v>495</v>
      </c>
    </row>
    <row r="395" spans="2:65" s="7" customFormat="1" x14ac:dyDescent="0.2">
      <c r="B395" s="103"/>
      <c r="D395" s="104" t="s">
        <v>83</v>
      </c>
      <c r="E395" s="105" t="s">
        <v>0</v>
      </c>
      <c r="F395" s="106" t="s">
        <v>177</v>
      </c>
      <c r="H395" s="105" t="s">
        <v>0</v>
      </c>
      <c r="I395" s="107"/>
      <c r="L395" s="103"/>
      <c r="M395" s="108"/>
      <c r="T395" s="109"/>
      <c r="AT395" s="105" t="s">
        <v>83</v>
      </c>
      <c r="AU395" s="105" t="s">
        <v>82</v>
      </c>
      <c r="AV395" s="7" t="s">
        <v>46</v>
      </c>
      <c r="AW395" s="7" t="s">
        <v>18</v>
      </c>
      <c r="AX395" s="7" t="s">
        <v>45</v>
      </c>
      <c r="AY395" s="105" t="s">
        <v>77</v>
      </c>
    </row>
    <row r="396" spans="2:65" s="7" customFormat="1" x14ac:dyDescent="0.2">
      <c r="B396" s="103"/>
      <c r="D396" s="104" t="s">
        <v>83</v>
      </c>
      <c r="E396" s="105" t="s">
        <v>0</v>
      </c>
      <c r="F396" s="106" t="s">
        <v>84</v>
      </c>
      <c r="H396" s="105" t="s">
        <v>0</v>
      </c>
      <c r="I396" s="107"/>
      <c r="L396" s="103"/>
      <c r="M396" s="108"/>
      <c r="T396" s="109"/>
      <c r="AT396" s="105" t="s">
        <v>83</v>
      </c>
      <c r="AU396" s="105" t="s">
        <v>82</v>
      </c>
      <c r="AV396" s="7" t="s">
        <v>46</v>
      </c>
      <c r="AW396" s="7" t="s">
        <v>18</v>
      </c>
      <c r="AX396" s="7" t="s">
        <v>45</v>
      </c>
      <c r="AY396" s="105" t="s">
        <v>77</v>
      </c>
    </row>
    <row r="397" spans="2:65" s="7" customFormat="1" x14ac:dyDescent="0.2">
      <c r="B397" s="103"/>
      <c r="D397" s="104" t="s">
        <v>83</v>
      </c>
      <c r="E397" s="105" t="s">
        <v>0</v>
      </c>
      <c r="F397" s="106" t="s">
        <v>339</v>
      </c>
      <c r="H397" s="105" t="s">
        <v>0</v>
      </c>
      <c r="I397" s="107"/>
      <c r="L397" s="103"/>
      <c r="M397" s="108"/>
      <c r="T397" s="109"/>
      <c r="AT397" s="105" t="s">
        <v>83</v>
      </c>
      <c r="AU397" s="105" t="s">
        <v>82</v>
      </c>
      <c r="AV397" s="7" t="s">
        <v>46</v>
      </c>
      <c r="AW397" s="7" t="s">
        <v>18</v>
      </c>
      <c r="AX397" s="7" t="s">
        <v>45</v>
      </c>
      <c r="AY397" s="105" t="s">
        <v>77</v>
      </c>
    </row>
    <row r="398" spans="2:65" s="8" customFormat="1" x14ac:dyDescent="0.2">
      <c r="B398" s="110"/>
      <c r="D398" s="104" t="s">
        <v>83</v>
      </c>
      <c r="E398" s="111" t="s">
        <v>0</v>
      </c>
      <c r="F398" s="112" t="s">
        <v>496</v>
      </c>
      <c r="H398" s="113">
        <v>0.89700000000000002</v>
      </c>
      <c r="I398" s="114"/>
      <c r="L398" s="110"/>
      <c r="M398" s="115"/>
      <c r="T398" s="116"/>
      <c r="AT398" s="111" t="s">
        <v>83</v>
      </c>
      <c r="AU398" s="111" t="s">
        <v>82</v>
      </c>
      <c r="AV398" s="8" t="s">
        <v>82</v>
      </c>
      <c r="AW398" s="8" t="s">
        <v>18</v>
      </c>
      <c r="AX398" s="8" t="s">
        <v>45</v>
      </c>
      <c r="AY398" s="111" t="s">
        <v>77</v>
      </c>
    </row>
    <row r="399" spans="2:65" s="7" customFormat="1" x14ac:dyDescent="0.2">
      <c r="B399" s="103"/>
      <c r="D399" s="104" t="s">
        <v>83</v>
      </c>
      <c r="E399" s="105" t="s">
        <v>0</v>
      </c>
      <c r="F399" s="106" t="s">
        <v>341</v>
      </c>
      <c r="H399" s="105" t="s">
        <v>0</v>
      </c>
      <c r="I399" s="107"/>
      <c r="L399" s="103"/>
      <c r="M399" s="108"/>
      <c r="T399" s="109"/>
      <c r="AT399" s="105" t="s">
        <v>83</v>
      </c>
      <c r="AU399" s="105" t="s">
        <v>82</v>
      </c>
      <c r="AV399" s="7" t="s">
        <v>46</v>
      </c>
      <c r="AW399" s="7" t="s">
        <v>18</v>
      </c>
      <c r="AX399" s="7" t="s">
        <v>45</v>
      </c>
      <c r="AY399" s="105" t="s">
        <v>77</v>
      </c>
    </row>
    <row r="400" spans="2:65" s="8" customFormat="1" x14ac:dyDescent="0.2">
      <c r="B400" s="110"/>
      <c r="D400" s="104" t="s">
        <v>83</v>
      </c>
      <c r="E400" s="111" t="s">
        <v>0</v>
      </c>
      <c r="F400" s="112" t="s">
        <v>497</v>
      </c>
      <c r="H400" s="113">
        <v>0.61899999999999999</v>
      </c>
      <c r="I400" s="114"/>
      <c r="L400" s="110"/>
      <c r="M400" s="115"/>
      <c r="T400" s="116"/>
      <c r="AT400" s="111" t="s">
        <v>83</v>
      </c>
      <c r="AU400" s="111" t="s">
        <v>82</v>
      </c>
      <c r="AV400" s="8" t="s">
        <v>82</v>
      </c>
      <c r="AW400" s="8" t="s">
        <v>18</v>
      </c>
      <c r="AX400" s="8" t="s">
        <v>45</v>
      </c>
      <c r="AY400" s="111" t="s">
        <v>77</v>
      </c>
    </row>
    <row r="401" spans="2:51" s="7" customFormat="1" x14ac:dyDescent="0.2">
      <c r="B401" s="103"/>
      <c r="D401" s="104" t="s">
        <v>83</v>
      </c>
      <c r="E401" s="105" t="s">
        <v>0</v>
      </c>
      <c r="F401" s="106" t="s">
        <v>343</v>
      </c>
      <c r="H401" s="105" t="s">
        <v>0</v>
      </c>
      <c r="I401" s="107"/>
      <c r="L401" s="103"/>
      <c r="M401" s="108"/>
      <c r="T401" s="109"/>
      <c r="AT401" s="105" t="s">
        <v>83</v>
      </c>
      <c r="AU401" s="105" t="s">
        <v>82</v>
      </c>
      <c r="AV401" s="7" t="s">
        <v>46</v>
      </c>
      <c r="AW401" s="7" t="s">
        <v>18</v>
      </c>
      <c r="AX401" s="7" t="s">
        <v>45</v>
      </c>
      <c r="AY401" s="105" t="s">
        <v>77</v>
      </c>
    </row>
    <row r="402" spans="2:51" s="8" customFormat="1" x14ac:dyDescent="0.2">
      <c r="B402" s="110"/>
      <c r="D402" s="104" t="s">
        <v>83</v>
      </c>
      <c r="E402" s="111" t="s">
        <v>0</v>
      </c>
      <c r="F402" s="112" t="s">
        <v>498</v>
      </c>
      <c r="H402" s="113">
        <v>0.28799999999999998</v>
      </c>
      <c r="I402" s="114"/>
      <c r="L402" s="110"/>
      <c r="M402" s="115"/>
      <c r="T402" s="116"/>
      <c r="AT402" s="111" t="s">
        <v>83</v>
      </c>
      <c r="AU402" s="111" t="s">
        <v>82</v>
      </c>
      <c r="AV402" s="8" t="s">
        <v>82</v>
      </c>
      <c r="AW402" s="8" t="s">
        <v>18</v>
      </c>
      <c r="AX402" s="8" t="s">
        <v>45</v>
      </c>
      <c r="AY402" s="111" t="s">
        <v>77</v>
      </c>
    </row>
    <row r="403" spans="2:51" s="7" customFormat="1" x14ac:dyDescent="0.2">
      <c r="B403" s="103"/>
      <c r="D403" s="104" t="s">
        <v>83</v>
      </c>
      <c r="E403" s="105" t="s">
        <v>0</v>
      </c>
      <c r="F403" s="106" t="s">
        <v>345</v>
      </c>
      <c r="H403" s="105" t="s">
        <v>0</v>
      </c>
      <c r="I403" s="107"/>
      <c r="L403" s="103"/>
      <c r="M403" s="108"/>
      <c r="T403" s="109"/>
      <c r="AT403" s="105" t="s">
        <v>83</v>
      </c>
      <c r="AU403" s="105" t="s">
        <v>82</v>
      </c>
      <c r="AV403" s="7" t="s">
        <v>46</v>
      </c>
      <c r="AW403" s="7" t="s">
        <v>18</v>
      </c>
      <c r="AX403" s="7" t="s">
        <v>45</v>
      </c>
      <c r="AY403" s="105" t="s">
        <v>77</v>
      </c>
    </row>
    <row r="404" spans="2:51" s="8" customFormat="1" x14ac:dyDescent="0.2">
      <c r="B404" s="110"/>
      <c r="D404" s="104" t="s">
        <v>83</v>
      </c>
      <c r="E404" s="111" t="s">
        <v>0</v>
      </c>
      <c r="F404" s="112" t="s">
        <v>499</v>
      </c>
      <c r="H404" s="113">
        <v>0.36099999999999999</v>
      </c>
      <c r="I404" s="114"/>
      <c r="L404" s="110"/>
      <c r="M404" s="115"/>
      <c r="T404" s="116"/>
      <c r="AT404" s="111" t="s">
        <v>83</v>
      </c>
      <c r="AU404" s="111" t="s">
        <v>82</v>
      </c>
      <c r="AV404" s="8" t="s">
        <v>82</v>
      </c>
      <c r="AW404" s="8" t="s">
        <v>18</v>
      </c>
      <c r="AX404" s="8" t="s">
        <v>45</v>
      </c>
      <c r="AY404" s="111" t="s">
        <v>77</v>
      </c>
    </row>
    <row r="405" spans="2:51" s="7" customFormat="1" x14ac:dyDescent="0.2">
      <c r="B405" s="103"/>
      <c r="D405" s="104" t="s">
        <v>83</v>
      </c>
      <c r="E405" s="105" t="s">
        <v>0</v>
      </c>
      <c r="F405" s="106" t="s">
        <v>347</v>
      </c>
      <c r="H405" s="105" t="s">
        <v>0</v>
      </c>
      <c r="I405" s="107"/>
      <c r="L405" s="103"/>
      <c r="M405" s="108"/>
      <c r="T405" s="109"/>
      <c r="AT405" s="105" t="s">
        <v>83</v>
      </c>
      <c r="AU405" s="105" t="s">
        <v>82</v>
      </c>
      <c r="AV405" s="7" t="s">
        <v>46</v>
      </c>
      <c r="AW405" s="7" t="s">
        <v>18</v>
      </c>
      <c r="AX405" s="7" t="s">
        <v>45</v>
      </c>
      <c r="AY405" s="105" t="s">
        <v>77</v>
      </c>
    </row>
    <row r="406" spans="2:51" s="8" customFormat="1" x14ac:dyDescent="0.2">
      <c r="B406" s="110"/>
      <c r="D406" s="104" t="s">
        <v>83</v>
      </c>
      <c r="E406" s="111" t="s">
        <v>0</v>
      </c>
      <c r="F406" s="112" t="s">
        <v>500</v>
      </c>
      <c r="H406" s="113">
        <v>0.434</v>
      </c>
      <c r="I406" s="114"/>
      <c r="L406" s="110"/>
      <c r="M406" s="115"/>
      <c r="T406" s="116"/>
      <c r="AT406" s="111" t="s">
        <v>83</v>
      </c>
      <c r="AU406" s="111" t="s">
        <v>82</v>
      </c>
      <c r="AV406" s="8" t="s">
        <v>82</v>
      </c>
      <c r="AW406" s="8" t="s">
        <v>18</v>
      </c>
      <c r="AX406" s="8" t="s">
        <v>45</v>
      </c>
      <c r="AY406" s="111" t="s">
        <v>77</v>
      </c>
    </row>
    <row r="407" spans="2:51" s="7" customFormat="1" x14ac:dyDescent="0.2">
      <c r="B407" s="103"/>
      <c r="D407" s="104" t="s">
        <v>83</v>
      </c>
      <c r="E407" s="105" t="s">
        <v>0</v>
      </c>
      <c r="F407" s="106" t="s">
        <v>349</v>
      </c>
      <c r="H407" s="105" t="s">
        <v>0</v>
      </c>
      <c r="I407" s="107"/>
      <c r="L407" s="103"/>
      <c r="M407" s="108"/>
      <c r="T407" s="109"/>
      <c r="AT407" s="105" t="s">
        <v>83</v>
      </c>
      <c r="AU407" s="105" t="s">
        <v>82</v>
      </c>
      <c r="AV407" s="7" t="s">
        <v>46</v>
      </c>
      <c r="AW407" s="7" t="s">
        <v>18</v>
      </c>
      <c r="AX407" s="7" t="s">
        <v>45</v>
      </c>
      <c r="AY407" s="105" t="s">
        <v>77</v>
      </c>
    </row>
    <row r="408" spans="2:51" s="8" customFormat="1" x14ac:dyDescent="0.2">
      <c r="B408" s="110"/>
      <c r="D408" s="104" t="s">
        <v>83</v>
      </c>
      <c r="E408" s="111" t="s">
        <v>0</v>
      </c>
      <c r="F408" s="112" t="s">
        <v>501</v>
      </c>
      <c r="H408" s="113">
        <v>0.437</v>
      </c>
      <c r="I408" s="114"/>
      <c r="L408" s="110"/>
      <c r="M408" s="115"/>
      <c r="T408" s="116"/>
      <c r="AT408" s="111" t="s">
        <v>83</v>
      </c>
      <c r="AU408" s="111" t="s">
        <v>82</v>
      </c>
      <c r="AV408" s="8" t="s">
        <v>82</v>
      </c>
      <c r="AW408" s="8" t="s">
        <v>18</v>
      </c>
      <c r="AX408" s="8" t="s">
        <v>45</v>
      </c>
      <c r="AY408" s="111" t="s">
        <v>77</v>
      </c>
    </row>
    <row r="409" spans="2:51" s="7" customFormat="1" x14ac:dyDescent="0.2">
      <c r="B409" s="103"/>
      <c r="D409" s="104" t="s">
        <v>83</v>
      </c>
      <c r="E409" s="105" t="s">
        <v>0</v>
      </c>
      <c r="F409" s="106" t="s">
        <v>351</v>
      </c>
      <c r="H409" s="105" t="s">
        <v>0</v>
      </c>
      <c r="I409" s="107"/>
      <c r="L409" s="103"/>
      <c r="M409" s="108"/>
      <c r="T409" s="109"/>
      <c r="AT409" s="105" t="s">
        <v>83</v>
      </c>
      <c r="AU409" s="105" t="s">
        <v>82</v>
      </c>
      <c r="AV409" s="7" t="s">
        <v>46</v>
      </c>
      <c r="AW409" s="7" t="s">
        <v>18</v>
      </c>
      <c r="AX409" s="7" t="s">
        <v>45</v>
      </c>
      <c r="AY409" s="105" t="s">
        <v>77</v>
      </c>
    </row>
    <row r="410" spans="2:51" s="8" customFormat="1" x14ac:dyDescent="0.2">
      <c r="B410" s="110"/>
      <c r="D410" s="104" t="s">
        <v>83</v>
      </c>
      <c r="E410" s="111" t="s">
        <v>0</v>
      </c>
      <c r="F410" s="112" t="s">
        <v>502</v>
      </c>
      <c r="H410" s="113">
        <v>0.49399999999999999</v>
      </c>
      <c r="I410" s="114"/>
      <c r="L410" s="110"/>
      <c r="M410" s="115"/>
      <c r="T410" s="116"/>
      <c r="AT410" s="111" t="s">
        <v>83</v>
      </c>
      <c r="AU410" s="111" t="s">
        <v>82</v>
      </c>
      <c r="AV410" s="8" t="s">
        <v>82</v>
      </c>
      <c r="AW410" s="8" t="s">
        <v>18</v>
      </c>
      <c r="AX410" s="8" t="s">
        <v>45</v>
      </c>
      <c r="AY410" s="111" t="s">
        <v>77</v>
      </c>
    </row>
    <row r="411" spans="2:51" s="7" customFormat="1" x14ac:dyDescent="0.2">
      <c r="B411" s="103"/>
      <c r="D411" s="104" t="s">
        <v>83</v>
      </c>
      <c r="E411" s="105" t="s">
        <v>0</v>
      </c>
      <c r="F411" s="106" t="s">
        <v>353</v>
      </c>
      <c r="H411" s="105" t="s">
        <v>0</v>
      </c>
      <c r="I411" s="107"/>
      <c r="L411" s="103"/>
      <c r="M411" s="108"/>
      <c r="T411" s="109"/>
      <c r="AT411" s="105" t="s">
        <v>83</v>
      </c>
      <c r="AU411" s="105" t="s">
        <v>82</v>
      </c>
      <c r="AV411" s="7" t="s">
        <v>46</v>
      </c>
      <c r="AW411" s="7" t="s">
        <v>18</v>
      </c>
      <c r="AX411" s="7" t="s">
        <v>45</v>
      </c>
      <c r="AY411" s="105" t="s">
        <v>77</v>
      </c>
    </row>
    <row r="412" spans="2:51" s="8" customFormat="1" x14ac:dyDescent="0.2">
      <c r="B412" s="110"/>
      <c r="D412" s="104" t="s">
        <v>83</v>
      </c>
      <c r="E412" s="111" t="s">
        <v>0</v>
      </c>
      <c r="F412" s="112" t="s">
        <v>503</v>
      </c>
      <c r="H412" s="113">
        <v>0.60499999999999998</v>
      </c>
      <c r="I412" s="114"/>
      <c r="L412" s="110"/>
      <c r="M412" s="115"/>
      <c r="T412" s="116"/>
      <c r="AT412" s="111" t="s">
        <v>83</v>
      </c>
      <c r="AU412" s="111" t="s">
        <v>82</v>
      </c>
      <c r="AV412" s="8" t="s">
        <v>82</v>
      </c>
      <c r="AW412" s="8" t="s">
        <v>18</v>
      </c>
      <c r="AX412" s="8" t="s">
        <v>45</v>
      </c>
      <c r="AY412" s="111" t="s">
        <v>77</v>
      </c>
    </row>
    <row r="413" spans="2:51" s="7" customFormat="1" x14ac:dyDescent="0.2">
      <c r="B413" s="103"/>
      <c r="D413" s="104" t="s">
        <v>83</v>
      </c>
      <c r="E413" s="105" t="s">
        <v>0</v>
      </c>
      <c r="F413" s="106" t="s">
        <v>355</v>
      </c>
      <c r="H413" s="105" t="s">
        <v>0</v>
      </c>
      <c r="I413" s="107"/>
      <c r="L413" s="103"/>
      <c r="M413" s="108"/>
      <c r="T413" s="109"/>
      <c r="AT413" s="105" t="s">
        <v>83</v>
      </c>
      <c r="AU413" s="105" t="s">
        <v>82</v>
      </c>
      <c r="AV413" s="7" t="s">
        <v>46</v>
      </c>
      <c r="AW413" s="7" t="s">
        <v>18</v>
      </c>
      <c r="AX413" s="7" t="s">
        <v>45</v>
      </c>
      <c r="AY413" s="105" t="s">
        <v>77</v>
      </c>
    </row>
    <row r="414" spans="2:51" s="8" customFormat="1" x14ac:dyDescent="0.2">
      <c r="B414" s="110"/>
      <c r="D414" s="104" t="s">
        <v>83</v>
      </c>
      <c r="E414" s="111" t="s">
        <v>0</v>
      </c>
      <c r="F414" s="112" t="s">
        <v>504</v>
      </c>
      <c r="H414" s="113">
        <v>0.113</v>
      </c>
      <c r="I414" s="114"/>
      <c r="L414" s="110"/>
      <c r="M414" s="115"/>
      <c r="T414" s="116"/>
      <c r="AT414" s="111" t="s">
        <v>83</v>
      </c>
      <c r="AU414" s="111" t="s">
        <v>82</v>
      </c>
      <c r="AV414" s="8" t="s">
        <v>82</v>
      </c>
      <c r="AW414" s="8" t="s">
        <v>18</v>
      </c>
      <c r="AX414" s="8" t="s">
        <v>45</v>
      </c>
      <c r="AY414" s="111" t="s">
        <v>77</v>
      </c>
    </row>
    <row r="415" spans="2:51" s="7" customFormat="1" x14ac:dyDescent="0.2">
      <c r="B415" s="103"/>
      <c r="D415" s="104" t="s">
        <v>83</v>
      </c>
      <c r="E415" s="105" t="s">
        <v>0</v>
      </c>
      <c r="F415" s="106" t="s">
        <v>357</v>
      </c>
      <c r="H415" s="105" t="s">
        <v>0</v>
      </c>
      <c r="I415" s="107"/>
      <c r="L415" s="103"/>
      <c r="M415" s="108"/>
      <c r="T415" s="109"/>
      <c r="AT415" s="105" t="s">
        <v>83</v>
      </c>
      <c r="AU415" s="105" t="s">
        <v>82</v>
      </c>
      <c r="AV415" s="7" t="s">
        <v>46</v>
      </c>
      <c r="AW415" s="7" t="s">
        <v>18</v>
      </c>
      <c r="AX415" s="7" t="s">
        <v>45</v>
      </c>
      <c r="AY415" s="105" t="s">
        <v>77</v>
      </c>
    </row>
    <row r="416" spans="2:51" s="8" customFormat="1" x14ac:dyDescent="0.2">
      <c r="B416" s="110"/>
      <c r="D416" s="104" t="s">
        <v>83</v>
      </c>
      <c r="E416" s="111" t="s">
        <v>0</v>
      </c>
      <c r="F416" s="112" t="s">
        <v>358</v>
      </c>
      <c r="H416" s="113">
        <v>0</v>
      </c>
      <c r="I416" s="114"/>
      <c r="L416" s="110"/>
      <c r="M416" s="115"/>
      <c r="T416" s="116"/>
      <c r="AT416" s="111" t="s">
        <v>83</v>
      </c>
      <c r="AU416" s="111" t="s">
        <v>82</v>
      </c>
      <c r="AV416" s="8" t="s">
        <v>82</v>
      </c>
      <c r="AW416" s="8" t="s">
        <v>18</v>
      </c>
      <c r="AX416" s="8" t="s">
        <v>45</v>
      </c>
      <c r="AY416" s="111" t="s">
        <v>77</v>
      </c>
    </row>
    <row r="417" spans="2:51" s="7" customFormat="1" x14ac:dyDescent="0.2">
      <c r="B417" s="103"/>
      <c r="D417" s="104" t="s">
        <v>83</v>
      </c>
      <c r="E417" s="105" t="s">
        <v>0</v>
      </c>
      <c r="F417" s="106" t="s">
        <v>359</v>
      </c>
      <c r="H417" s="105" t="s">
        <v>0</v>
      </c>
      <c r="I417" s="107"/>
      <c r="L417" s="103"/>
      <c r="M417" s="108"/>
      <c r="T417" s="109"/>
      <c r="AT417" s="105" t="s">
        <v>83</v>
      </c>
      <c r="AU417" s="105" t="s">
        <v>82</v>
      </c>
      <c r="AV417" s="7" t="s">
        <v>46</v>
      </c>
      <c r="AW417" s="7" t="s">
        <v>18</v>
      </c>
      <c r="AX417" s="7" t="s">
        <v>45</v>
      </c>
      <c r="AY417" s="105" t="s">
        <v>77</v>
      </c>
    </row>
    <row r="418" spans="2:51" s="8" customFormat="1" x14ac:dyDescent="0.2">
      <c r="B418" s="110"/>
      <c r="D418" s="104" t="s">
        <v>83</v>
      </c>
      <c r="E418" s="111" t="s">
        <v>0</v>
      </c>
      <c r="F418" s="112" t="s">
        <v>505</v>
      </c>
      <c r="H418" s="113">
        <v>0.36599999999999999</v>
      </c>
      <c r="I418" s="114"/>
      <c r="L418" s="110"/>
      <c r="M418" s="115"/>
      <c r="T418" s="116"/>
      <c r="AT418" s="111" t="s">
        <v>83</v>
      </c>
      <c r="AU418" s="111" t="s">
        <v>82</v>
      </c>
      <c r="AV418" s="8" t="s">
        <v>82</v>
      </c>
      <c r="AW418" s="8" t="s">
        <v>18</v>
      </c>
      <c r="AX418" s="8" t="s">
        <v>45</v>
      </c>
      <c r="AY418" s="111" t="s">
        <v>77</v>
      </c>
    </row>
    <row r="419" spans="2:51" s="7" customFormat="1" x14ac:dyDescent="0.2">
      <c r="B419" s="103"/>
      <c r="D419" s="104" t="s">
        <v>83</v>
      </c>
      <c r="E419" s="105" t="s">
        <v>0</v>
      </c>
      <c r="F419" s="106" t="s">
        <v>361</v>
      </c>
      <c r="H419" s="105" t="s">
        <v>0</v>
      </c>
      <c r="I419" s="107"/>
      <c r="L419" s="103"/>
      <c r="M419" s="108"/>
      <c r="T419" s="109"/>
      <c r="AT419" s="105" t="s">
        <v>83</v>
      </c>
      <c r="AU419" s="105" t="s">
        <v>82</v>
      </c>
      <c r="AV419" s="7" t="s">
        <v>46</v>
      </c>
      <c r="AW419" s="7" t="s">
        <v>18</v>
      </c>
      <c r="AX419" s="7" t="s">
        <v>45</v>
      </c>
      <c r="AY419" s="105" t="s">
        <v>77</v>
      </c>
    </row>
    <row r="420" spans="2:51" s="8" customFormat="1" x14ac:dyDescent="0.2">
      <c r="B420" s="110"/>
      <c r="D420" s="104" t="s">
        <v>83</v>
      </c>
      <c r="E420" s="111" t="s">
        <v>0</v>
      </c>
      <c r="F420" s="112" t="s">
        <v>506</v>
      </c>
      <c r="H420" s="113">
        <v>0.93300000000000005</v>
      </c>
      <c r="I420" s="114"/>
      <c r="L420" s="110"/>
      <c r="M420" s="115"/>
      <c r="T420" s="116"/>
      <c r="AT420" s="111" t="s">
        <v>83</v>
      </c>
      <c r="AU420" s="111" t="s">
        <v>82</v>
      </c>
      <c r="AV420" s="8" t="s">
        <v>82</v>
      </c>
      <c r="AW420" s="8" t="s">
        <v>18</v>
      </c>
      <c r="AX420" s="8" t="s">
        <v>45</v>
      </c>
      <c r="AY420" s="111" t="s">
        <v>77</v>
      </c>
    </row>
    <row r="421" spans="2:51" s="7" customFormat="1" x14ac:dyDescent="0.2">
      <c r="B421" s="103"/>
      <c r="D421" s="104" t="s">
        <v>83</v>
      </c>
      <c r="E421" s="105" t="s">
        <v>0</v>
      </c>
      <c r="F421" s="106" t="s">
        <v>363</v>
      </c>
      <c r="H421" s="105" t="s">
        <v>0</v>
      </c>
      <c r="I421" s="107"/>
      <c r="L421" s="103"/>
      <c r="M421" s="108"/>
      <c r="T421" s="109"/>
      <c r="AT421" s="105" t="s">
        <v>83</v>
      </c>
      <c r="AU421" s="105" t="s">
        <v>82</v>
      </c>
      <c r="AV421" s="7" t="s">
        <v>46</v>
      </c>
      <c r="AW421" s="7" t="s">
        <v>18</v>
      </c>
      <c r="AX421" s="7" t="s">
        <v>45</v>
      </c>
      <c r="AY421" s="105" t="s">
        <v>77</v>
      </c>
    </row>
    <row r="422" spans="2:51" s="8" customFormat="1" x14ac:dyDescent="0.2">
      <c r="B422" s="110"/>
      <c r="D422" s="104" t="s">
        <v>83</v>
      </c>
      <c r="E422" s="111" t="s">
        <v>0</v>
      </c>
      <c r="F422" s="112" t="s">
        <v>507</v>
      </c>
      <c r="H422" s="113">
        <v>1.4239999999999999</v>
      </c>
      <c r="I422" s="114"/>
      <c r="L422" s="110"/>
      <c r="M422" s="115"/>
      <c r="T422" s="116"/>
      <c r="AT422" s="111" t="s">
        <v>83</v>
      </c>
      <c r="AU422" s="111" t="s">
        <v>82</v>
      </c>
      <c r="AV422" s="8" t="s">
        <v>82</v>
      </c>
      <c r="AW422" s="8" t="s">
        <v>18</v>
      </c>
      <c r="AX422" s="8" t="s">
        <v>45</v>
      </c>
      <c r="AY422" s="111" t="s">
        <v>77</v>
      </c>
    </row>
    <row r="423" spans="2:51" s="7" customFormat="1" x14ac:dyDescent="0.2">
      <c r="B423" s="103"/>
      <c r="D423" s="104" t="s">
        <v>83</v>
      </c>
      <c r="E423" s="105" t="s">
        <v>0</v>
      </c>
      <c r="F423" s="106" t="s">
        <v>365</v>
      </c>
      <c r="H423" s="105" t="s">
        <v>0</v>
      </c>
      <c r="I423" s="107"/>
      <c r="L423" s="103"/>
      <c r="M423" s="108"/>
      <c r="T423" s="109"/>
      <c r="AT423" s="105" t="s">
        <v>83</v>
      </c>
      <c r="AU423" s="105" t="s">
        <v>82</v>
      </c>
      <c r="AV423" s="7" t="s">
        <v>46</v>
      </c>
      <c r="AW423" s="7" t="s">
        <v>18</v>
      </c>
      <c r="AX423" s="7" t="s">
        <v>45</v>
      </c>
      <c r="AY423" s="105" t="s">
        <v>77</v>
      </c>
    </row>
    <row r="424" spans="2:51" s="8" customFormat="1" x14ac:dyDescent="0.2">
      <c r="B424" s="110"/>
      <c r="D424" s="104" t="s">
        <v>83</v>
      </c>
      <c r="E424" s="111" t="s">
        <v>0</v>
      </c>
      <c r="F424" s="112" t="s">
        <v>508</v>
      </c>
      <c r="H424" s="113">
        <v>1.232</v>
      </c>
      <c r="I424" s="114"/>
      <c r="L424" s="110"/>
      <c r="M424" s="115"/>
      <c r="T424" s="116"/>
      <c r="AT424" s="111" t="s">
        <v>83</v>
      </c>
      <c r="AU424" s="111" t="s">
        <v>82</v>
      </c>
      <c r="AV424" s="8" t="s">
        <v>82</v>
      </c>
      <c r="AW424" s="8" t="s">
        <v>18</v>
      </c>
      <c r="AX424" s="8" t="s">
        <v>45</v>
      </c>
      <c r="AY424" s="111" t="s">
        <v>77</v>
      </c>
    </row>
    <row r="425" spans="2:51" s="7" customFormat="1" x14ac:dyDescent="0.2">
      <c r="B425" s="103"/>
      <c r="D425" s="104" t="s">
        <v>83</v>
      </c>
      <c r="E425" s="105" t="s">
        <v>0</v>
      </c>
      <c r="F425" s="106" t="s">
        <v>367</v>
      </c>
      <c r="H425" s="105" t="s">
        <v>0</v>
      </c>
      <c r="I425" s="107"/>
      <c r="L425" s="103"/>
      <c r="M425" s="108"/>
      <c r="T425" s="109"/>
      <c r="AT425" s="105" t="s">
        <v>83</v>
      </c>
      <c r="AU425" s="105" t="s">
        <v>82</v>
      </c>
      <c r="AV425" s="7" t="s">
        <v>46</v>
      </c>
      <c r="AW425" s="7" t="s">
        <v>18</v>
      </c>
      <c r="AX425" s="7" t="s">
        <v>45</v>
      </c>
      <c r="AY425" s="105" t="s">
        <v>77</v>
      </c>
    </row>
    <row r="426" spans="2:51" s="8" customFormat="1" x14ac:dyDescent="0.2">
      <c r="B426" s="110"/>
      <c r="D426" s="104" t="s">
        <v>83</v>
      </c>
      <c r="E426" s="111" t="s">
        <v>0</v>
      </c>
      <c r="F426" s="112" t="s">
        <v>509</v>
      </c>
      <c r="H426" s="113">
        <v>1.0169999999999999</v>
      </c>
      <c r="I426" s="114"/>
      <c r="L426" s="110"/>
      <c r="M426" s="115"/>
      <c r="T426" s="116"/>
      <c r="AT426" s="111" t="s">
        <v>83</v>
      </c>
      <c r="AU426" s="111" t="s">
        <v>82</v>
      </c>
      <c r="AV426" s="8" t="s">
        <v>82</v>
      </c>
      <c r="AW426" s="8" t="s">
        <v>18</v>
      </c>
      <c r="AX426" s="8" t="s">
        <v>45</v>
      </c>
      <c r="AY426" s="111" t="s">
        <v>77</v>
      </c>
    </row>
    <row r="427" spans="2:51" s="7" customFormat="1" x14ac:dyDescent="0.2">
      <c r="B427" s="103"/>
      <c r="D427" s="104" t="s">
        <v>83</v>
      </c>
      <c r="E427" s="105" t="s">
        <v>0</v>
      </c>
      <c r="F427" s="106" t="s">
        <v>369</v>
      </c>
      <c r="H427" s="105" t="s">
        <v>0</v>
      </c>
      <c r="I427" s="107"/>
      <c r="L427" s="103"/>
      <c r="M427" s="108"/>
      <c r="T427" s="109"/>
      <c r="AT427" s="105" t="s">
        <v>83</v>
      </c>
      <c r="AU427" s="105" t="s">
        <v>82</v>
      </c>
      <c r="AV427" s="7" t="s">
        <v>46</v>
      </c>
      <c r="AW427" s="7" t="s">
        <v>18</v>
      </c>
      <c r="AX427" s="7" t="s">
        <v>45</v>
      </c>
      <c r="AY427" s="105" t="s">
        <v>77</v>
      </c>
    </row>
    <row r="428" spans="2:51" s="8" customFormat="1" x14ac:dyDescent="0.2">
      <c r="B428" s="110"/>
      <c r="D428" s="104" t="s">
        <v>83</v>
      </c>
      <c r="E428" s="111" t="s">
        <v>0</v>
      </c>
      <c r="F428" s="112" t="s">
        <v>510</v>
      </c>
      <c r="H428" s="113">
        <v>1.0489999999999999</v>
      </c>
      <c r="I428" s="114"/>
      <c r="L428" s="110"/>
      <c r="M428" s="115"/>
      <c r="T428" s="116"/>
      <c r="AT428" s="111" t="s">
        <v>83</v>
      </c>
      <c r="AU428" s="111" t="s">
        <v>82</v>
      </c>
      <c r="AV428" s="8" t="s">
        <v>82</v>
      </c>
      <c r="AW428" s="8" t="s">
        <v>18</v>
      </c>
      <c r="AX428" s="8" t="s">
        <v>45</v>
      </c>
      <c r="AY428" s="111" t="s">
        <v>77</v>
      </c>
    </row>
    <row r="429" spans="2:51" s="7" customFormat="1" x14ac:dyDescent="0.2">
      <c r="B429" s="103"/>
      <c r="D429" s="104" t="s">
        <v>83</v>
      </c>
      <c r="E429" s="105" t="s">
        <v>0</v>
      </c>
      <c r="F429" s="106" t="s">
        <v>371</v>
      </c>
      <c r="H429" s="105" t="s">
        <v>0</v>
      </c>
      <c r="I429" s="107"/>
      <c r="L429" s="103"/>
      <c r="M429" s="108"/>
      <c r="T429" s="109"/>
      <c r="AT429" s="105" t="s">
        <v>83</v>
      </c>
      <c r="AU429" s="105" t="s">
        <v>82</v>
      </c>
      <c r="AV429" s="7" t="s">
        <v>46</v>
      </c>
      <c r="AW429" s="7" t="s">
        <v>18</v>
      </c>
      <c r="AX429" s="7" t="s">
        <v>45</v>
      </c>
      <c r="AY429" s="105" t="s">
        <v>77</v>
      </c>
    </row>
    <row r="430" spans="2:51" s="8" customFormat="1" x14ac:dyDescent="0.2">
      <c r="B430" s="110"/>
      <c r="D430" s="104" t="s">
        <v>83</v>
      </c>
      <c r="E430" s="111" t="s">
        <v>0</v>
      </c>
      <c r="F430" s="112" t="s">
        <v>511</v>
      </c>
      <c r="H430" s="113">
        <v>2.8220000000000001</v>
      </c>
      <c r="I430" s="114"/>
      <c r="L430" s="110"/>
      <c r="M430" s="115"/>
      <c r="T430" s="116"/>
      <c r="AT430" s="111" t="s">
        <v>83</v>
      </c>
      <c r="AU430" s="111" t="s">
        <v>82</v>
      </c>
      <c r="AV430" s="8" t="s">
        <v>82</v>
      </c>
      <c r="AW430" s="8" t="s">
        <v>18</v>
      </c>
      <c r="AX430" s="8" t="s">
        <v>45</v>
      </c>
      <c r="AY430" s="111" t="s">
        <v>77</v>
      </c>
    </row>
    <row r="431" spans="2:51" s="7" customFormat="1" x14ac:dyDescent="0.2">
      <c r="B431" s="103"/>
      <c r="D431" s="104" t="s">
        <v>83</v>
      </c>
      <c r="E431" s="105" t="s">
        <v>0</v>
      </c>
      <c r="F431" s="106" t="s">
        <v>373</v>
      </c>
      <c r="H431" s="105" t="s">
        <v>0</v>
      </c>
      <c r="I431" s="107"/>
      <c r="L431" s="103"/>
      <c r="M431" s="108"/>
      <c r="T431" s="109"/>
      <c r="AT431" s="105" t="s">
        <v>83</v>
      </c>
      <c r="AU431" s="105" t="s">
        <v>82</v>
      </c>
      <c r="AV431" s="7" t="s">
        <v>46</v>
      </c>
      <c r="AW431" s="7" t="s">
        <v>18</v>
      </c>
      <c r="AX431" s="7" t="s">
        <v>45</v>
      </c>
      <c r="AY431" s="105" t="s">
        <v>77</v>
      </c>
    </row>
    <row r="432" spans="2:51" s="8" customFormat="1" x14ac:dyDescent="0.2">
      <c r="B432" s="110"/>
      <c r="D432" s="104" t="s">
        <v>83</v>
      </c>
      <c r="E432" s="111" t="s">
        <v>0</v>
      </c>
      <c r="F432" s="112" t="s">
        <v>512</v>
      </c>
      <c r="H432" s="113">
        <v>1.631</v>
      </c>
      <c r="I432" s="114"/>
      <c r="L432" s="110"/>
      <c r="M432" s="115"/>
      <c r="T432" s="116"/>
      <c r="AT432" s="111" t="s">
        <v>83</v>
      </c>
      <c r="AU432" s="111" t="s">
        <v>82</v>
      </c>
      <c r="AV432" s="8" t="s">
        <v>82</v>
      </c>
      <c r="AW432" s="8" t="s">
        <v>18</v>
      </c>
      <c r="AX432" s="8" t="s">
        <v>45</v>
      </c>
      <c r="AY432" s="111" t="s">
        <v>77</v>
      </c>
    </row>
    <row r="433" spans="2:65" s="7" customFormat="1" x14ac:dyDescent="0.2">
      <c r="B433" s="103"/>
      <c r="D433" s="104" t="s">
        <v>83</v>
      </c>
      <c r="E433" s="105" t="s">
        <v>0</v>
      </c>
      <c r="F433" s="106" t="s">
        <v>375</v>
      </c>
      <c r="H433" s="105" t="s">
        <v>0</v>
      </c>
      <c r="I433" s="107"/>
      <c r="L433" s="103"/>
      <c r="M433" s="108"/>
      <c r="T433" s="109"/>
      <c r="AT433" s="105" t="s">
        <v>83</v>
      </c>
      <c r="AU433" s="105" t="s">
        <v>82</v>
      </c>
      <c r="AV433" s="7" t="s">
        <v>46</v>
      </c>
      <c r="AW433" s="7" t="s">
        <v>18</v>
      </c>
      <c r="AX433" s="7" t="s">
        <v>45</v>
      </c>
      <c r="AY433" s="105" t="s">
        <v>77</v>
      </c>
    </row>
    <row r="434" spans="2:65" s="8" customFormat="1" x14ac:dyDescent="0.2">
      <c r="B434" s="110"/>
      <c r="D434" s="104" t="s">
        <v>83</v>
      </c>
      <c r="E434" s="111" t="s">
        <v>0</v>
      </c>
      <c r="F434" s="112" t="s">
        <v>513</v>
      </c>
      <c r="H434" s="113">
        <v>0.95</v>
      </c>
      <c r="I434" s="114"/>
      <c r="L434" s="110"/>
      <c r="M434" s="115"/>
      <c r="T434" s="116"/>
      <c r="AT434" s="111" t="s">
        <v>83</v>
      </c>
      <c r="AU434" s="111" t="s">
        <v>82</v>
      </c>
      <c r="AV434" s="8" t="s">
        <v>82</v>
      </c>
      <c r="AW434" s="8" t="s">
        <v>18</v>
      </c>
      <c r="AX434" s="8" t="s">
        <v>45</v>
      </c>
      <c r="AY434" s="111" t="s">
        <v>77</v>
      </c>
    </row>
    <row r="435" spans="2:65" s="7" customFormat="1" x14ac:dyDescent="0.2">
      <c r="B435" s="103"/>
      <c r="D435" s="104" t="s">
        <v>83</v>
      </c>
      <c r="E435" s="105" t="s">
        <v>0</v>
      </c>
      <c r="F435" s="106" t="s">
        <v>377</v>
      </c>
      <c r="H435" s="105" t="s">
        <v>0</v>
      </c>
      <c r="I435" s="107"/>
      <c r="L435" s="103"/>
      <c r="M435" s="108"/>
      <c r="T435" s="109"/>
      <c r="AT435" s="105" t="s">
        <v>83</v>
      </c>
      <c r="AU435" s="105" t="s">
        <v>82</v>
      </c>
      <c r="AV435" s="7" t="s">
        <v>46</v>
      </c>
      <c r="AW435" s="7" t="s">
        <v>18</v>
      </c>
      <c r="AX435" s="7" t="s">
        <v>45</v>
      </c>
      <c r="AY435" s="105" t="s">
        <v>77</v>
      </c>
    </row>
    <row r="436" spans="2:65" s="8" customFormat="1" x14ac:dyDescent="0.2">
      <c r="B436" s="110"/>
      <c r="D436" s="104" t="s">
        <v>83</v>
      </c>
      <c r="E436" s="111" t="s">
        <v>0</v>
      </c>
      <c r="F436" s="112" t="s">
        <v>514</v>
      </c>
      <c r="H436" s="113">
        <v>0.245</v>
      </c>
      <c r="I436" s="114"/>
      <c r="L436" s="110"/>
      <c r="M436" s="115"/>
      <c r="T436" s="116"/>
      <c r="AT436" s="111" t="s">
        <v>83</v>
      </c>
      <c r="AU436" s="111" t="s">
        <v>82</v>
      </c>
      <c r="AV436" s="8" t="s">
        <v>82</v>
      </c>
      <c r="AW436" s="8" t="s">
        <v>18</v>
      </c>
      <c r="AX436" s="8" t="s">
        <v>45</v>
      </c>
      <c r="AY436" s="111" t="s">
        <v>77</v>
      </c>
    </row>
    <row r="437" spans="2:65" s="9" customFormat="1" x14ac:dyDescent="0.2">
      <c r="B437" s="117"/>
      <c r="D437" s="104" t="s">
        <v>83</v>
      </c>
      <c r="E437" s="118" t="s">
        <v>0</v>
      </c>
      <c r="F437" s="119" t="s">
        <v>85</v>
      </c>
      <c r="H437" s="120">
        <v>15.916999999999996</v>
      </c>
      <c r="I437" s="121"/>
      <c r="L437" s="117"/>
      <c r="M437" s="122"/>
      <c r="T437" s="123"/>
      <c r="AT437" s="118" t="s">
        <v>83</v>
      </c>
      <c r="AU437" s="118" t="s">
        <v>82</v>
      </c>
      <c r="AV437" s="9" t="s">
        <v>81</v>
      </c>
      <c r="AW437" s="9" t="s">
        <v>18</v>
      </c>
      <c r="AX437" s="9" t="s">
        <v>46</v>
      </c>
      <c r="AY437" s="118" t="s">
        <v>77</v>
      </c>
    </row>
    <row r="438" spans="2:65" s="1" customFormat="1" ht="16.5" customHeight="1" x14ac:dyDescent="0.2">
      <c r="B438" s="88"/>
      <c r="C438" s="89" t="s">
        <v>515</v>
      </c>
      <c r="D438" s="89" t="s">
        <v>79</v>
      </c>
      <c r="E438" s="90" t="s">
        <v>179</v>
      </c>
      <c r="F438" s="91" t="s">
        <v>180</v>
      </c>
      <c r="G438" s="92" t="s">
        <v>93</v>
      </c>
      <c r="H438" s="93">
        <v>1.44</v>
      </c>
      <c r="I438" s="94"/>
      <c r="J438" s="95">
        <f>ROUND(I438*H438,2)</f>
        <v>0</v>
      </c>
      <c r="K438" s="96"/>
      <c r="L438" s="19"/>
      <c r="M438" s="97" t="s">
        <v>0</v>
      </c>
      <c r="N438" s="98" t="s">
        <v>28</v>
      </c>
      <c r="P438" s="99">
        <f>O438*H438</f>
        <v>0</v>
      </c>
      <c r="Q438" s="99">
        <v>2.2164695000000001</v>
      </c>
      <c r="R438" s="99">
        <f>Q438*H438</f>
        <v>3.19171608</v>
      </c>
      <c r="S438" s="99">
        <v>0</v>
      </c>
      <c r="T438" s="100">
        <f>S438*H438</f>
        <v>0</v>
      </c>
      <c r="AR438" s="101" t="s">
        <v>81</v>
      </c>
      <c r="AT438" s="101" t="s">
        <v>79</v>
      </c>
      <c r="AU438" s="101" t="s">
        <v>82</v>
      </c>
      <c r="AY438" s="10" t="s">
        <v>77</v>
      </c>
      <c r="BE438" s="102">
        <f>IF(N438="základná",J438,0)</f>
        <v>0</v>
      </c>
      <c r="BF438" s="102">
        <f>IF(N438="znížená",J438,0)</f>
        <v>0</v>
      </c>
      <c r="BG438" s="102">
        <f>IF(N438="zákl. prenesená",J438,0)</f>
        <v>0</v>
      </c>
      <c r="BH438" s="102">
        <f>IF(N438="zníž. prenesená",J438,0)</f>
        <v>0</v>
      </c>
      <c r="BI438" s="102">
        <f>IF(N438="nulová",J438,0)</f>
        <v>0</v>
      </c>
      <c r="BJ438" s="10" t="s">
        <v>82</v>
      </c>
      <c r="BK438" s="102">
        <f>ROUND(I438*H438,2)</f>
        <v>0</v>
      </c>
      <c r="BL438" s="10" t="s">
        <v>81</v>
      </c>
      <c r="BM438" s="101" t="s">
        <v>516</v>
      </c>
    </row>
    <row r="439" spans="2:65" s="7" customFormat="1" x14ac:dyDescent="0.2">
      <c r="B439" s="103"/>
      <c r="D439" s="104" t="s">
        <v>83</v>
      </c>
      <c r="E439" s="105" t="s">
        <v>0</v>
      </c>
      <c r="F439" s="106" t="s">
        <v>181</v>
      </c>
      <c r="H439" s="105" t="s">
        <v>0</v>
      </c>
      <c r="I439" s="107"/>
      <c r="L439" s="103"/>
      <c r="M439" s="108"/>
      <c r="T439" s="109"/>
      <c r="AT439" s="105" t="s">
        <v>83</v>
      </c>
      <c r="AU439" s="105" t="s">
        <v>82</v>
      </c>
      <c r="AV439" s="7" t="s">
        <v>46</v>
      </c>
      <c r="AW439" s="7" t="s">
        <v>18</v>
      </c>
      <c r="AX439" s="7" t="s">
        <v>45</v>
      </c>
      <c r="AY439" s="105" t="s">
        <v>77</v>
      </c>
    </row>
    <row r="440" spans="2:65" s="8" customFormat="1" x14ac:dyDescent="0.2">
      <c r="B440" s="110"/>
      <c r="D440" s="104" t="s">
        <v>83</v>
      </c>
      <c r="E440" s="111" t="s">
        <v>0</v>
      </c>
      <c r="F440" s="112" t="s">
        <v>517</v>
      </c>
      <c r="H440" s="113">
        <v>1.44</v>
      </c>
      <c r="I440" s="114"/>
      <c r="L440" s="110"/>
      <c r="M440" s="115"/>
      <c r="T440" s="116"/>
      <c r="AT440" s="111" t="s">
        <v>83</v>
      </c>
      <c r="AU440" s="111" t="s">
        <v>82</v>
      </c>
      <c r="AV440" s="8" t="s">
        <v>82</v>
      </c>
      <c r="AW440" s="8" t="s">
        <v>18</v>
      </c>
      <c r="AX440" s="8" t="s">
        <v>45</v>
      </c>
      <c r="AY440" s="111" t="s">
        <v>77</v>
      </c>
    </row>
    <row r="441" spans="2:65" s="9" customFormat="1" x14ac:dyDescent="0.2">
      <c r="B441" s="117"/>
      <c r="D441" s="104" t="s">
        <v>83</v>
      </c>
      <c r="E441" s="118" t="s">
        <v>0</v>
      </c>
      <c r="F441" s="119" t="s">
        <v>85</v>
      </c>
      <c r="H441" s="120">
        <v>1.44</v>
      </c>
      <c r="I441" s="121"/>
      <c r="L441" s="117"/>
      <c r="M441" s="122"/>
      <c r="T441" s="123"/>
      <c r="AT441" s="118" t="s">
        <v>83</v>
      </c>
      <c r="AU441" s="118" t="s">
        <v>82</v>
      </c>
      <c r="AV441" s="9" t="s">
        <v>81</v>
      </c>
      <c r="AW441" s="9" t="s">
        <v>18</v>
      </c>
      <c r="AX441" s="9" t="s">
        <v>46</v>
      </c>
      <c r="AY441" s="118" t="s">
        <v>77</v>
      </c>
    </row>
    <row r="442" spans="2:65" s="6" customFormat="1" ht="22.9" customHeight="1" x14ac:dyDescent="0.2">
      <c r="B442" s="76"/>
      <c r="D442" s="77" t="s">
        <v>44</v>
      </c>
      <c r="E442" s="86" t="s">
        <v>112</v>
      </c>
      <c r="F442" s="86" t="s">
        <v>182</v>
      </c>
      <c r="I442" s="79"/>
      <c r="J442" s="87">
        <f>BK442</f>
        <v>0</v>
      </c>
      <c r="L442" s="76"/>
      <c r="M442" s="81"/>
      <c r="P442" s="82">
        <f>SUM(P443:P603)</f>
        <v>0</v>
      </c>
      <c r="R442" s="82">
        <f>SUM(R443:R603)</f>
        <v>36.9837020561</v>
      </c>
      <c r="T442" s="83">
        <f>SUM(T443:T603)</f>
        <v>1.6560000000000001</v>
      </c>
      <c r="AR442" s="77" t="s">
        <v>46</v>
      </c>
      <c r="AT442" s="84" t="s">
        <v>44</v>
      </c>
      <c r="AU442" s="84" t="s">
        <v>46</v>
      </c>
      <c r="AY442" s="77" t="s">
        <v>77</v>
      </c>
      <c r="BK442" s="85">
        <f>SUM(BK443:BK603)</f>
        <v>0</v>
      </c>
    </row>
    <row r="443" spans="2:65" s="1" customFormat="1" ht="16.5" customHeight="1" x14ac:dyDescent="0.2">
      <c r="B443" s="88"/>
      <c r="C443" s="89" t="s">
        <v>228</v>
      </c>
      <c r="D443" s="89" t="s">
        <v>79</v>
      </c>
      <c r="E443" s="90" t="s">
        <v>215</v>
      </c>
      <c r="F443" s="91" t="s">
        <v>216</v>
      </c>
      <c r="G443" s="92" t="s">
        <v>87</v>
      </c>
      <c r="H443" s="93">
        <v>132.46</v>
      </c>
      <c r="I443" s="94"/>
      <c r="J443" s="95">
        <f>ROUND(I443*H443,2)</f>
        <v>0</v>
      </c>
      <c r="K443" s="96"/>
      <c r="L443" s="19"/>
      <c r="M443" s="97" t="s">
        <v>0</v>
      </c>
      <c r="N443" s="98" t="s">
        <v>28</v>
      </c>
      <c r="P443" s="99">
        <f>O443*H443</f>
        <v>0</v>
      </c>
      <c r="Q443" s="99">
        <v>0</v>
      </c>
      <c r="R443" s="99">
        <f>Q443*H443</f>
        <v>0</v>
      </c>
      <c r="S443" s="99">
        <v>0</v>
      </c>
      <c r="T443" s="100">
        <f>S443*H443</f>
        <v>0</v>
      </c>
      <c r="AR443" s="101" t="s">
        <v>217</v>
      </c>
      <c r="AT443" s="101" t="s">
        <v>79</v>
      </c>
      <c r="AU443" s="101" t="s">
        <v>82</v>
      </c>
      <c r="AY443" s="10" t="s">
        <v>77</v>
      </c>
      <c r="BE443" s="102">
        <f>IF(N443="základná",J443,0)</f>
        <v>0</v>
      </c>
      <c r="BF443" s="102">
        <f>IF(N443="znížená",J443,0)</f>
        <v>0</v>
      </c>
      <c r="BG443" s="102">
        <f>IF(N443="zákl. prenesená",J443,0)</f>
        <v>0</v>
      </c>
      <c r="BH443" s="102">
        <f>IF(N443="zníž. prenesená",J443,0)</f>
        <v>0</v>
      </c>
      <c r="BI443" s="102">
        <f>IF(N443="nulová",J443,0)</f>
        <v>0</v>
      </c>
      <c r="BJ443" s="10" t="s">
        <v>82</v>
      </c>
      <c r="BK443" s="102">
        <f>ROUND(I443*H443,2)</f>
        <v>0</v>
      </c>
      <c r="BL443" s="10" t="s">
        <v>217</v>
      </c>
      <c r="BM443" s="101" t="s">
        <v>518</v>
      </c>
    </row>
    <row r="444" spans="2:65" s="7" customFormat="1" ht="22.5" x14ac:dyDescent="0.2">
      <c r="B444" s="103"/>
      <c r="D444" s="104" t="s">
        <v>83</v>
      </c>
      <c r="E444" s="105" t="s">
        <v>0</v>
      </c>
      <c r="F444" s="106" t="s">
        <v>519</v>
      </c>
      <c r="H444" s="105" t="s">
        <v>0</v>
      </c>
      <c r="I444" s="107"/>
      <c r="L444" s="103"/>
      <c r="M444" s="108"/>
      <c r="T444" s="109"/>
      <c r="AT444" s="105" t="s">
        <v>83</v>
      </c>
      <c r="AU444" s="105" t="s">
        <v>82</v>
      </c>
      <c r="AV444" s="7" t="s">
        <v>46</v>
      </c>
      <c r="AW444" s="7" t="s">
        <v>18</v>
      </c>
      <c r="AX444" s="7" t="s">
        <v>45</v>
      </c>
      <c r="AY444" s="105" t="s">
        <v>77</v>
      </c>
    </row>
    <row r="445" spans="2:65" s="8" customFormat="1" x14ac:dyDescent="0.2">
      <c r="B445" s="110"/>
      <c r="D445" s="104" t="s">
        <v>83</v>
      </c>
      <c r="E445" s="111" t="s">
        <v>0</v>
      </c>
      <c r="F445" s="112" t="s">
        <v>520</v>
      </c>
      <c r="H445" s="113">
        <v>132.46</v>
      </c>
      <c r="I445" s="114"/>
      <c r="L445" s="110"/>
      <c r="M445" s="115"/>
      <c r="T445" s="116"/>
      <c r="AT445" s="111" t="s">
        <v>83</v>
      </c>
      <c r="AU445" s="111" t="s">
        <v>82</v>
      </c>
      <c r="AV445" s="8" t="s">
        <v>82</v>
      </c>
      <c r="AW445" s="8" t="s">
        <v>18</v>
      </c>
      <c r="AX445" s="8" t="s">
        <v>45</v>
      </c>
      <c r="AY445" s="111" t="s">
        <v>77</v>
      </c>
    </row>
    <row r="446" spans="2:65" s="9" customFormat="1" x14ac:dyDescent="0.2">
      <c r="B446" s="117"/>
      <c r="D446" s="104" t="s">
        <v>83</v>
      </c>
      <c r="E446" s="118" t="s">
        <v>0</v>
      </c>
      <c r="F446" s="119" t="s">
        <v>85</v>
      </c>
      <c r="H446" s="120">
        <v>132.46</v>
      </c>
      <c r="I446" s="121"/>
      <c r="L446" s="117"/>
      <c r="M446" s="122"/>
      <c r="T446" s="123"/>
      <c r="AT446" s="118" t="s">
        <v>83</v>
      </c>
      <c r="AU446" s="118" t="s">
        <v>82</v>
      </c>
      <c r="AV446" s="9" t="s">
        <v>81</v>
      </c>
      <c r="AW446" s="9" t="s">
        <v>18</v>
      </c>
      <c r="AX446" s="9" t="s">
        <v>46</v>
      </c>
      <c r="AY446" s="118" t="s">
        <v>77</v>
      </c>
    </row>
    <row r="447" spans="2:65" s="1" customFormat="1" ht="16.5" customHeight="1" x14ac:dyDescent="0.2">
      <c r="B447" s="88"/>
      <c r="C447" s="89" t="s">
        <v>125</v>
      </c>
      <c r="D447" s="89" t="s">
        <v>79</v>
      </c>
      <c r="E447" s="90" t="s">
        <v>521</v>
      </c>
      <c r="F447" s="91" t="s">
        <v>522</v>
      </c>
      <c r="G447" s="92" t="s">
        <v>87</v>
      </c>
      <c r="H447" s="93">
        <v>643.01</v>
      </c>
      <c r="I447" s="94"/>
      <c r="J447" s="95">
        <f>ROUND(I447*H447,2)</f>
        <v>0</v>
      </c>
      <c r="K447" s="96"/>
      <c r="L447" s="19"/>
      <c r="M447" s="97" t="s">
        <v>0</v>
      </c>
      <c r="N447" s="98" t="s">
        <v>28</v>
      </c>
      <c r="P447" s="99">
        <f>O447*H447</f>
        <v>0</v>
      </c>
      <c r="Q447" s="99">
        <v>0</v>
      </c>
      <c r="R447" s="99">
        <f>Q447*H447</f>
        <v>0</v>
      </c>
      <c r="S447" s="99">
        <v>0</v>
      </c>
      <c r="T447" s="100">
        <f>S447*H447</f>
        <v>0</v>
      </c>
      <c r="AR447" s="101" t="s">
        <v>217</v>
      </c>
      <c r="AT447" s="101" t="s">
        <v>79</v>
      </c>
      <c r="AU447" s="101" t="s">
        <v>82</v>
      </c>
      <c r="AY447" s="10" t="s">
        <v>77</v>
      </c>
      <c r="BE447" s="102">
        <f>IF(N447="základná",J447,0)</f>
        <v>0</v>
      </c>
      <c r="BF447" s="102">
        <f>IF(N447="znížená",J447,0)</f>
        <v>0</v>
      </c>
      <c r="BG447" s="102">
        <f>IF(N447="zákl. prenesená",J447,0)</f>
        <v>0</v>
      </c>
      <c r="BH447" s="102">
        <f>IF(N447="zníž. prenesená",J447,0)</f>
        <v>0</v>
      </c>
      <c r="BI447" s="102">
        <f>IF(N447="nulová",J447,0)</f>
        <v>0</v>
      </c>
      <c r="BJ447" s="10" t="s">
        <v>82</v>
      </c>
      <c r="BK447" s="102">
        <f>ROUND(I447*H447,2)</f>
        <v>0</v>
      </c>
      <c r="BL447" s="10" t="s">
        <v>217</v>
      </c>
      <c r="BM447" s="101" t="s">
        <v>523</v>
      </c>
    </row>
    <row r="448" spans="2:65" s="7" customFormat="1" ht="22.5" x14ac:dyDescent="0.2">
      <c r="B448" s="103"/>
      <c r="D448" s="104" t="s">
        <v>83</v>
      </c>
      <c r="E448" s="105" t="s">
        <v>0</v>
      </c>
      <c r="F448" s="106" t="s">
        <v>524</v>
      </c>
      <c r="H448" s="105" t="s">
        <v>0</v>
      </c>
      <c r="I448" s="107"/>
      <c r="L448" s="103"/>
      <c r="M448" s="108"/>
      <c r="T448" s="109"/>
      <c r="AT448" s="105" t="s">
        <v>83</v>
      </c>
      <c r="AU448" s="105" t="s">
        <v>82</v>
      </c>
      <c r="AV448" s="7" t="s">
        <v>46</v>
      </c>
      <c r="AW448" s="7" t="s">
        <v>18</v>
      </c>
      <c r="AX448" s="7" t="s">
        <v>45</v>
      </c>
      <c r="AY448" s="105" t="s">
        <v>77</v>
      </c>
    </row>
    <row r="449" spans="2:65" s="8" customFormat="1" x14ac:dyDescent="0.2">
      <c r="B449" s="110"/>
      <c r="D449" s="104" t="s">
        <v>83</v>
      </c>
      <c r="E449" s="111" t="s">
        <v>0</v>
      </c>
      <c r="F449" s="112" t="s">
        <v>525</v>
      </c>
      <c r="H449" s="113">
        <v>643.01</v>
      </c>
      <c r="I449" s="114"/>
      <c r="L449" s="110"/>
      <c r="M449" s="115"/>
      <c r="T449" s="116"/>
      <c r="AT449" s="111" t="s">
        <v>83</v>
      </c>
      <c r="AU449" s="111" t="s">
        <v>82</v>
      </c>
      <c r="AV449" s="8" t="s">
        <v>82</v>
      </c>
      <c r="AW449" s="8" t="s">
        <v>18</v>
      </c>
      <c r="AX449" s="8" t="s">
        <v>45</v>
      </c>
      <c r="AY449" s="111" t="s">
        <v>77</v>
      </c>
    </row>
    <row r="450" spans="2:65" s="9" customFormat="1" x14ac:dyDescent="0.2">
      <c r="B450" s="117"/>
      <c r="D450" s="104" t="s">
        <v>83</v>
      </c>
      <c r="E450" s="118" t="s">
        <v>0</v>
      </c>
      <c r="F450" s="119" t="s">
        <v>85</v>
      </c>
      <c r="H450" s="120">
        <v>643.01</v>
      </c>
      <c r="I450" s="121"/>
      <c r="L450" s="117"/>
      <c r="M450" s="122"/>
      <c r="T450" s="123"/>
      <c r="AT450" s="118" t="s">
        <v>83</v>
      </c>
      <c r="AU450" s="118" t="s">
        <v>82</v>
      </c>
      <c r="AV450" s="9" t="s">
        <v>81</v>
      </c>
      <c r="AW450" s="9" t="s">
        <v>18</v>
      </c>
      <c r="AX450" s="9" t="s">
        <v>46</v>
      </c>
      <c r="AY450" s="118" t="s">
        <v>77</v>
      </c>
    </row>
    <row r="451" spans="2:65" s="1" customFormat="1" ht="24.2" customHeight="1" x14ac:dyDescent="0.2">
      <c r="B451" s="88"/>
      <c r="C451" s="89" t="s">
        <v>197</v>
      </c>
      <c r="D451" s="89" t="s">
        <v>79</v>
      </c>
      <c r="E451" s="90" t="s">
        <v>184</v>
      </c>
      <c r="F451" s="91" t="s">
        <v>185</v>
      </c>
      <c r="G451" s="92" t="s">
        <v>87</v>
      </c>
      <c r="H451" s="93">
        <v>3.6</v>
      </c>
      <c r="I451" s="94"/>
      <c r="J451" s="95">
        <f>ROUND(I451*H451,2)</f>
        <v>0</v>
      </c>
      <c r="K451" s="96"/>
      <c r="L451" s="19"/>
      <c r="M451" s="97" t="s">
        <v>0</v>
      </c>
      <c r="N451" s="98" t="s">
        <v>28</v>
      </c>
      <c r="P451" s="99">
        <f>O451*H451</f>
        <v>0</v>
      </c>
      <c r="Q451" s="99">
        <v>0</v>
      </c>
      <c r="R451" s="99">
        <f>Q451*H451</f>
        <v>0</v>
      </c>
      <c r="S451" s="99">
        <v>0.46</v>
      </c>
      <c r="T451" s="100">
        <f>S451*H451</f>
        <v>1.6560000000000001</v>
      </c>
      <c r="AR451" s="101" t="s">
        <v>81</v>
      </c>
      <c r="AT451" s="101" t="s">
        <v>79</v>
      </c>
      <c r="AU451" s="101" t="s">
        <v>82</v>
      </c>
      <c r="AY451" s="10" t="s">
        <v>77</v>
      </c>
      <c r="BE451" s="102">
        <f>IF(N451="základná",J451,0)</f>
        <v>0</v>
      </c>
      <c r="BF451" s="102">
        <f>IF(N451="znížená",J451,0)</f>
        <v>0</v>
      </c>
      <c r="BG451" s="102">
        <f>IF(N451="zákl. prenesená",J451,0)</f>
        <v>0</v>
      </c>
      <c r="BH451" s="102">
        <f>IF(N451="zníž. prenesená",J451,0)</f>
        <v>0</v>
      </c>
      <c r="BI451" s="102">
        <f>IF(N451="nulová",J451,0)</f>
        <v>0</v>
      </c>
      <c r="BJ451" s="10" t="s">
        <v>82</v>
      </c>
      <c r="BK451" s="102">
        <f>ROUND(I451*H451,2)</f>
        <v>0</v>
      </c>
      <c r="BL451" s="10" t="s">
        <v>81</v>
      </c>
      <c r="BM451" s="101" t="s">
        <v>526</v>
      </c>
    </row>
    <row r="452" spans="2:65" s="7" customFormat="1" ht="22.5" x14ac:dyDescent="0.2">
      <c r="B452" s="103"/>
      <c r="D452" s="104" t="s">
        <v>83</v>
      </c>
      <c r="E452" s="105" t="s">
        <v>0</v>
      </c>
      <c r="F452" s="106" t="s">
        <v>186</v>
      </c>
      <c r="H452" s="105" t="s">
        <v>0</v>
      </c>
      <c r="I452" s="107"/>
      <c r="L452" s="103"/>
      <c r="M452" s="108"/>
      <c r="T452" s="109"/>
      <c r="AT452" s="105" t="s">
        <v>83</v>
      </c>
      <c r="AU452" s="105" t="s">
        <v>82</v>
      </c>
      <c r="AV452" s="7" t="s">
        <v>46</v>
      </c>
      <c r="AW452" s="7" t="s">
        <v>18</v>
      </c>
      <c r="AX452" s="7" t="s">
        <v>45</v>
      </c>
      <c r="AY452" s="105" t="s">
        <v>77</v>
      </c>
    </row>
    <row r="453" spans="2:65" s="8" customFormat="1" x14ac:dyDescent="0.2">
      <c r="B453" s="110"/>
      <c r="D453" s="104" t="s">
        <v>83</v>
      </c>
      <c r="E453" s="111" t="s">
        <v>0</v>
      </c>
      <c r="F453" s="112" t="s">
        <v>527</v>
      </c>
      <c r="H453" s="113">
        <v>3.6</v>
      </c>
      <c r="I453" s="114"/>
      <c r="L453" s="110"/>
      <c r="M453" s="115"/>
      <c r="T453" s="116"/>
      <c r="AT453" s="111" t="s">
        <v>83</v>
      </c>
      <c r="AU453" s="111" t="s">
        <v>82</v>
      </c>
      <c r="AV453" s="8" t="s">
        <v>82</v>
      </c>
      <c r="AW453" s="8" t="s">
        <v>18</v>
      </c>
      <c r="AX453" s="8" t="s">
        <v>45</v>
      </c>
      <c r="AY453" s="111" t="s">
        <v>77</v>
      </c>
    </row>
    <row r="454" spans="2:65" s="9" customFormat="1" x14ac:dyDescent="0.2">
      <c r="B454" s="117"/>
      <c r="D454" s="104" t="s">
        <v>83</v>
      </c>
      <c r="E454" s="118" t="s">
        <v>0</v>
      </c>
      <c r="F454" s="119" t="s">
        <v>85</v>
      </c>
      <c r="H454" s="120">
        <v>3.6</v>
      </c>
      <c r="I454" s="121"/>
      <c r="L454" s="117"/>
      <c r="M454" s="122"/>
      <c r="T454" s="123"/>
      <c r="AT454" s="118" t="s">
        <v>83</v>
      </c>
      <c r="AU454" s="118" t="s">
        <v>82</v>
      </c>
      <c r="AV454" s="9" t="s">
        <v>81</v>
      </c>
      <c r="AW454" s="9" t="s">
        <v>18</v>
      </c>
      <c r="AX454" s="9" t="s">
        <v>46</v>
      </c>
      <c r="AY454" s="118" t="s">
        <v>77</v>
      </c>
    </row>
    <row r="455" spans="2:65" s="1" customFormat="1" ht="24.2" customHeight="1" x14ac:dyDescent="0.2">
      <c r="B455" s="88"/>
      <c r="C455" s="89" t="s">
        <v>528</v>
      </c>
      <c r="D455" s="89" t="s">
        <v>79</v>
      </c>
      <c r="E455" s="90" t="s">
        <v>187</v>
      </c>
      <c r="F455" s="91" t="s">
        <v>188</v>
      </c>
      <c r="G455" s="92" t="s">
        <v>87</v>
      </c>
      <c r="H455" s="93">
        <v>206.08</v>
      </c>
      <c r="I455" s="94"/>
      <c r="J455" s="95">
        <f>ROUND(I455*H455,2)</f>
        <v>0</v>
      </c>
      <c r="K455" s="96"/>
      <c r="L455" s="19"/>
      <c r="M455" s="97" t="s">
        <v>0</v>
      </c>
      <c r="N455" s="98" t="s">
        <v>28</v>
      </c>
      <c r="P455" s="99">
        <f>O455*H455</f>
        <v>0</v>
      </c>
      <c r="Q455" s="99">
        <v>1.4E-5</v>
      </c>
      <c r="R455" s="99">
        <f>Q455*H455</f>
        <v>2.8851200000000001E-3</v>
      </c>
      <c r="S455" s="99">
        <v>0</v>
      </c>
      <c r="T455" s="100">
        <f>S455*H455</f>
        <v>0</v>
      </c>
      <c r="AR455" s="101" t="s">
        <v>81</v>
      </c>
      <c r="AT455" s="101" t="s">
        <v>79</v>
      </c>
      <c r="AU455" s="101" t="s">
        <v>82</v>
      </c>
      <c r="AY455" s="10" t="s">
        <v>77</v>
      </c>
      <c r="BE455" s="102">
        <f>IF(N455="základná",J455,0)</f>
        <v>0</v>
      </c>
      <c r="BF455" s="102">
        <f>IF(N455="znížená",J455,0)</f>
        <v>0</v>
      </c>
      <c r="BG455" s="102">
        <f>IF(N455="zákl. prenesená",J455,0)</f>
        <v>0</v>
      </c>
      <c r="BH455" s="102">
        <f>IF(N455="zníž. prenesená",J455,0)</f>
        <v>0</v>
      </c>
      <c r="BI455" s="102">
        <f>IF(N455="nulová",J455,0)</f>
        <v>0</v>
      </c>
      <c r="BJ455" s="10" t="s">
        <v>82</v>
      </c>
      <c r="BK455" s="102">
        <f>ROUND(I455*H455,2)</f>
        <v>0</v>
      </c>
      <c r="BL455" s="10" t="s">
        <v>81</v>
      </c>
      <c r="BM455" s="101" t="s">
        <v>529</v>
      </c>
    </row>
    <row r="456" spans="2:65" s="7" customFormat="1" x14ac:dyDescent="0.2">
      <c r="B456" s="103"/>
      <c r="D456" s="104" t="s">
        <v>83</v>
      </c>
      <c r="E456" s="105" t="s">
        <v>0</v>
      </c>
      <c r="F456" s="106" t="s">
        <v>189</v>
      </c>
      <c r="H456" s="105" t="s">
        <v>0</v>
      </c>
      <c r="I456" s="107"/>
      <c r="L456" s="103"/>
      <c r="M456" s="108"/>
      <c r="T456" s="109"/>
      <c r="AT456" s="105" t="s">
        <v>83</v>
      </c>
      <c r="AU456" s="105" t="s">
        <v>82</v>
      </c>
      <c r="AV456" s="7" t="s">
        <v>46</v>
      </c>
      <c r="AW456" s="7" t="s">
        <v>18</v>
      </c>
      <c r="AX456" s="7" t="s">
        <v>45</v>
      </c>
      <c r="AY456" s="105" t="s">
        <v>77</v>
      </c>
    </row>
    <row r="457" spans="2:65" s="7" customFormat="1" x14ac:dyDescent="0.2">
      <c r="B457" s="103"/>
      <c r="D457" s="104" t="s">
        <v>83</v>
      </c>
      <c r="E457" s="105" t="s">
        <v>0</v>
      </c>
      <c r="F457" s="106" t="s">
        <v>465</v>
      </c>
      <c r="H457" s="105" t="s">
        <v>0</v>
      </c>
      <c r="I457" s="107"/>
      <c r="L457" s="103"/>
      <c r="M457" s="108"/>
      <c r="T457" s="109"/>
      <c r="AT457" s="105" t="s">
        <v>83</v>
      </c>
      <c r="AU457" s="105" t="s">
        <v>82</v>
      </c>
      <c r="AV457" s="7" t="s">
        <v>46</v>
      </c>
      <c r="AW457" s="7" t="s">
        <v>18</v>
      </c>
      <c r="AX457" s="7" t="s">
        <v>45</v>
      </c>
      <c r="AY457" s="105" t="s">
        <v>77</v>
      </c>
    </row>
    <row r="458" spans="2:65" s="8" customFormat="1" x14ac:dyDescent="0.2">
      <c r="B458" s="110"/>
      <c r="D458" s="104" t="s">
        <v>83</v>
      </c>
      <c r="E458" s="111" t="s">
        <v>0</v>
      </c>
      <c r="F458" s="112" t="s">
        <v>530</v>
      </c>
      <c r="H458" s="113">
        <v>176.81</v>
      </c>
      <c r="I458" s="114"/>
      <c r="L458" s="110"/>
      <c r="M458" s="115"/>
      <c r="T458" s="116"/>
      <c r="AT458" s="111" t="s">
        <v>83</v>
      </c>
      <c r="AU458" s="111" t="s">
        <v>82</v>
      </c>
      <c r="AV458" s="8" t="s">
        <v>82</v>
      </c>
      <c r="AW458" s="8" t="s">
        <v>18</v>
      </c>
      <c r="AX458" s="8" t="s">
        <v>45</v>
      </c>
      <c r="AY458" s="111" t="s">
        <v>77</v>
      </c>
    </row>
    <row r="459" spans="2:65" s="7" customFormat="1" x14ac:dyDescent="0.2">
      <c r="B459" s="103"/>
      <c r="D459" s="104" t="s">
        <v>83</v>
      </c>
      <c r="E459" s="105" t="s">
        <v>0</v>
      </c>
      <c r="F459" s="106" t="s">
        <v>531</v>
      </c>
      <c r="H459" s="105" t="s">
        <v>0</v>
      </c>
      <c r="I459" s="107"/>
      <c r="L459" s="103"/>
      <c r="M459" s="108"/>
      <c r="T459" s="109"/>
      <c r="AT459" s="105" t="s">
        <v>83</v>
      </c>
      <c r="AU459" s="105" t="s">
        <v>82</v>
      </c>
      <c r="AV459" s="7" t="s">
        <v>46</v>
      </c>
      <c r="AW459" s="7" t="s">
        <v>18</v>
      </c>
      <c r="AX459" s="7" t="s">
        <v>45</v>
      </c>
      <c r="AY459" s="105" t="s">
        <v>77</v>
      </c>
    </row>
    <row r="460" spans="2:65" s="8" customFormat="1" ht="22.5" x14ac:dyDescent="0.2">
      <c r="B460" s="110"/>
      <c r="D460" s="104" t="s">
        <v>83</v>
      </c>
      <c r="E460" s="111" t="s">
        <v>0</v>
      </c>
      <c r="F460" s="112" t="s">
        <v>532</v>
      </c>
      <c r="H460" s="113">
        <v>29.27</v>
      </c>
      <c r="I460" s="114"/>
      <c r="L460" s="110"/>
      <c r="M460" s="115"/>
      <c r="T460" s="116"/>
      <c r="AT460" s="111" t="s">
        <v>83</v>
      </c>
      <c r="AU460" s="111" t="s">
        <v>82</v>
      </c>
      <c r="AV460" s="8" t="s">
        <v>82</v>
      </c>
      <c r="AW460" s="8" t="s">
        <v>18</v>
      </c>
      <c r="AX460" s="8" t="s">
        <v>45</v>
      </c>
      <c r="AY460" s="111" t="s">
        <v>77</v>
      </c>
    </row>
    <row r="461" spans="2:65" s="9" customFormat="1" x14ac:dyDescent="0.2">
      <c r="B461" s="117"/>
      <c r="D461" s="104" t="s">
        <v>83</v>
      </c>
      <c r="E461" s="118" t="s">
        <v>0</v>
      </c>
      <c r="F461" s="119" t="s">
        <v>85</v>
      </c>
      <c r="H461" s="120">
        <v>206.08</v>
      </c>
      <c r="I461" s="121"/>
      <c r="L461" s="117"/>
      <c r="M461" s="122"/>
      <c r="T461" s="123"/>
      <c r="AT461" s="118" t="s">
        <v>83</v>
      </c>
      <c r="AU461" s="118" t="s">
        <v>82</v>
      </c>
      <c r="AV461" s="9" t="s">
        <v>81</v>
      </c>
      <c r="AW461" s="9" t="s">
        <v>18</v>
      </c>
      <c r="AX461" s="9" t="s">
        <v>46</v>
      </c>
      <c r="AY461" s="118" t="s">
        <v>77</v>
      </c>
    </row>
    <row r="462" spans="2:65" s="1" customFormat="1" ht="24.2" customHeight="1" x14ac:dyDescent="0.2">
      <c r="B462" s="88"/>
      <c r="C462" s="124" t="s">
        <v>203</v>
      </c>
      <c r="D462" s="124" t="s">
        <v>152</v>
      </c>
      <c r="E462" s="125" t="s">
        <v>190</v>
      </c>
      <c r="F462" s="126" t="s">
        <v>191</v>
      </c>
      <c r="G462" s="127" t="s">
        <v>192</v>
      </c>
      <c r="H462" s="128">
        <v>46</v>
      </c>
      <c r="I462" s="129"/>
      <c r="J462" s="130">
        <f>ROUND(I462*H462,2)</f>
        <v>0</v>
      </c>
      <c r="K462" s="131"/>
      <c r="L462" s="132"/>
      <c r="M462" s="133" t="s">
        <v>0</v>
      </c>
      <c r="N462" s="134" t="s">
        <v>28</v>
      </c>
      <c r="P462" s="99">
        <f>O462*H462</f>
        <v>0</v>
      </c>
      <c r="Q462" s="99">
        <v>2.6009999999999998E-2</v>
      </c>
      <c r="R462" s="99">
        <f>Q462*H462</f>
        <v>1.1964599999999999</v>
      </c>
      <c r="S462" s="99">
        <v>0</v>
      </c>
      <c r="T462" s="100">
        <f>S462*H462</f>
        <v>0</v>
      </c>
      <c r="AR462" s="101" t="s">
        <v>112</v>
      </c>
      <c r="AT462" s="101" t="s">
        <v>152</v>
      </c>
      <c r="AU462" s="101" t="s">
        <v>82</v>
      </c>
      <c r="AY462" s="10" t="s">
        <v>77</v>
      </c>
      <c r="BE462" s="102">
        <f>IF(N462="základná",J462,0)</f>
        <v>0</v>
      </c>
      <c r="BF462" s="102">
        <f>IF(N462="znížená",J462,0)</f>
        <v>0</v>
      </c>
      <c r="BG462" s="102">
        <f>IF(N462="zákl. prenesená",J462,0)</f>
        <v>0</v>
      </c>
      <c r="BH462" s="102">
        <f>IF(N462="zníž. prenesená",J462,0)</f>
        <v>0</v>
      </c>
      <c r="BI462" s="102">
        <f>IF(N462="nulová",J462,0)</f>
        <v>0</v>
      </c>
      <c r="BJ462" s="10" t="s">
        <v>82</v>
      </c>
      <c r="BK462" s="102">
        <f>ROUND(I462*H462,2)</f>
        <v>0</v>
      </c>
      <c r="BL462" s="10" t="s">
        <v>81</v>
      </c>
      <c r="BM462" s="101" t="s">
        <v>533</v>
      </c>
    </row>
    <row r="463" spans="2:65" s="7" customFormat="1" x14ac:dyDescent="0.2">
      <c r="B463" s="103"/>
      <c r="D463" s="104" t="s">
        <v>83</v>
      </c>
      <c r="E463" s="105" t="s">
        <v>0</v>
      </c>
      <c r="F463" s="106" t="s">
        <v>193</v>
      </c>
      <c r="H463" s="105" t="s">
        <v>0</v>
      </c>
      <c r="I463" s="107"/>
      <c r="L463" s="103"/>
      <c r="M463" s="108"/>
      <c r="T463" s="109"/>
      <c r="AT463" s="105" t="s">
        <v>83</v>
      </c>
      <c r="AU463" s="105" t="s">
        <v>82</v>
      </c>
      <c r="AV463" s="7" t="s">
        <v>46</v>
      </c>
      <c r="AW463" s="7" t="s">
        <v>18</v>
      </c>
      <c r="AX463" s="7" t="s">
        <v>45</v>
      </c>
      <c r="AY463" s="105" t="s">
        <v>77</v>
      </c>
    </row>
    <row r="464" spans="2:65" s="7" customFormat="1" x14ac:dyDescent="0.2">
      <c r="B464" s="103"/>
      <c r="D464" s="104" t="s">
        <v>83</v>
      </c>
      <c r="E464" s="105" t="s">
        <v>0</v>
      </c>
      <c r="F464" s="106" t="s">
        <v>534</v>
      </c>
      <c r="H464" s="105" t="s">
        <v>0</v>
      </c>
      <c r="I464" s="107"/>
      <c r="L464" s="103"/>
      <c r="M464" s="108"/>
      <c r="T464" s="109"/>
      <c r="AT464" s="105" t="s">
        <v>83</v>
      </c>
      <c r="AU464" s="105" t="s">
        <v>82</v>
      </c>
      <c r="AV464" s="7" t="s">
        <v>46</v>
      </c>
      <c r="AW464" s="7" t="s">
        <v>18</v>
      </c>
      <c r="AX464" s="7" t="s">
        <v>45</v>
      </c>
      <c r="AY464" s="105" t="s">
        <v>77</v>
      </c>
    </row>
    <row r="465" spans="2:65" s="7" customFormat="1" x14ac:dyDescent="0.2">
      <c r="B465" s="103"/>
      <c r="D465" s="104" t="s">
        <v>83</v>
      </c>
      <c r="E465" s="105" t="s">
        <v>0</v>
      </c>
      <c r="F465" s="106" t="s">
        <v>535</v>
      </c>
      <c r="H465" s="105" t="s">
        <v>0</v>
      </c>
      <c r="I465" s="107"/>
      <c r="L465" s="103"/>
      <c r="M465" s="108"/>
      <c r="T465" s="109"/>
      <c r="AT465" s="105" t="s">
        <v>83</v>
      </c>
      <c r="AU465" s="105" t="s">
        <v>82</v>
      </c>
      <c r="AV465" s="7" t="s">
        <v>46</v>
      </c>
      <c r="AW465" s="7" t="s">
        <v>18</v>
      </c>
      <c r="AX465" s="7" t="s">
        <v>45</v>
      </c>
      <c r="AY465" s="105" t="s">
        <v>77</v>
      </c>
    </row>
    <row r="466" spans="2:65" s="8" customFormat="1" x14ac:dyDescent="0.2">
      <c r="B466" s="110"/>
      <c r="D466" s="104" t="s">
        <v>83</v>
      </c>
      <c r="E466" s="111" t="s">
        <v>0</v>
      </c>
      <c r="F466" s="112" t="s">
        <v>536</v>
      </c>
      <c r="H466" s="113">
        <v>46</v>
      </c>
      <c r="I466" s="114"/>
      <c r="L466" s="110"/>
      <c r="M466" s="115"/>
      <c r="T466" s="116"/>
      <c r="AT466" s="111" t="s">
        <v>83</v>
      </c>
      <c r="AU466" s="111" t="s">
        <v>82</v>
      </c>
      <c r="AV466" s="8" t="s">
        <v>82</v>
      </c>
      <c r="AW466" s="8" t="s">
        <v>18</v>
      </c>
      <c r="AX466" s="8" t="s">
        <v>45</v>
      </c>
      <c r="AY466" s="111" t="s">
        <v>77</v>
      </c>
    </row>
    <row r="467" spans="2:65" s="9" customFormat="1" x14ac:dyDescent="0.2">
      <c r="B467" s="117"/>
      <c r="D467" s="104" t="s">
        <v>83</v>
      </c>
      <c r="E467" s="118" t="s">
        <v>0</v>
      </c>
      <c r="F467" s="119" t="s">
        <v>85</v>
      </c>
      <c r="H467" s="120">
        <v>46</v>
      </c>
      <c r="I467" s="121"/>
      <c r="L467" s="117"/>
      <c r="M467" s="122"/>
      <c r="T467" s="123"/>
      <c r="AT467" s="118" t="s">
        <v>83</v>
      </c>
      <c r="AU467" s="118" t="s">
        <v>82</v>
      </c>
      <c r="AV467" s="9" t="s">
        <v>81</v>
      </c>
      <c r="AW467" s="9" t="s">
        <v>18</v>
      </c>
      <c r="AX467" s="9" t="s">
        <v>46</v>
      </c>
      <c r="AY467" s="118" t="s">
        <v>77</v>
      </c>
    </row>
    <row r="468" spans="2:65" s="1" customFormat="1" ht="16.5" customHeight="1" x14ac:dyDescent="0.2">
      <c r="B468" s="88"/>
      <c r="C468" s="89" t="s">
        <v>206</v>
      </c>
      <c r="D468" s="89" t="s">
        <v>79</v>
      </c>
      <c r="E468" s="90" t="s">
        <v>195</v>
      </c>
      <c r="F468" s="91" t="s">
        <v>196</v>
      </c>
      <c r="G468" s="92" t="s">
        <v>192</v>
      </c>
      <c r="H468" s="93">
        <v>20</v>
      </c>
      <c r="I468" s="94"/>
      <c r="J468" s="95">
        <f t="shared" ref="J468:J474" si="0">ROUND(I468*H468,2)</f>
        <v>0</v>
      </c>
      <c r="K468" s="96"/>
      <c r="L468" s="19"/>
      <c r="M468" s="97" t="s">
        <v>0</v>
      </c>
      <c r="N468" s="98" t="s">
        <v>28</v>
      </c>
      <c r="P468" s="99">
        <f t="shared" ref="P468:P474" si="1">O468*H468</f>
        <v>0</v>
      </c>
      <c r="Q468" s="99">
        <v>6.9999999999999994E-5</v>
      </c>
      <c r="R468" s="99">
        <f t="shared" ref="R468:R474" si="2">Q468*H468</f>
        <v>1.3999999999999998E-3</v>
      </c>
      <c r="S468" s="99">
        <v>0</v>
      </c>
      <c r="T468" s="100">
        <f t="shared" ref="T468:T474" si="3">S468*H468</f>
        <v>0</v>
      </c>
      <c r="AR468" s="101" t="s">
        <v>81</v>
      </c>
      <c r="AT468" s="101" t="s">
        <v>79</v>
      </c>
      <c r="AU468" s="101" t="s">
        <v>82</v>
      </c>
      <c r="AY468" s="10" t="s">
        <v>77</v>
      </c>
      <c r="BE468" s="102">
        <f t="shared" ref="BE468:BE474" si="4">IF(N468="základná",J468,0)</f>
        <v>0</v>
      </c>
      <c r="BF468" s="102">
        <f t="shared" ref="BF468:BF474" si="5">IF(N468="znížená",J468,0)</f>
        <v>0</v>
      </c>
      <c r="BG468" s="102">
        <f t="shared" ref="BG468:BG474" si="6">IF(N468="zákl. prenesená",J468,0)</f>
        <v>0</v>
      </c>
      <c r="BH468" s="102">
        <f t="shared" ref="BH468:BH474" si="7">IF(N468="zníž. prenesená",J468,0)</f>
        <v>0</v>
      </c>
      <c r="BI468" s="102">
        <f t="shared" ref="BI468:BI474" si="8">IF(N468="nulová",J468,0)</f>
        <v>0</v>
      </c>
      <c r="BJ468" s="10" t="s">
        <v>82</v>
      </c>
      <c r="BK468" s="102">
        <f t="shared" ref="BK468:BK474" si="9">ROUND(I468*H468,2)</f>
        <v>0</v>
      </c>
      <c r="BL468" s="10" t="s">
        <v>81</v>
      </c>
      <c r="BM468" s="101" t="s">
        <v>537</v>
      </c>
    </row>
    <row r="469" spans="2:65" s="1" customFormat="1" ht="24.2" customHeight="1" x14ac:dyDescent="0.2">
      <c r="B469" s="88"/>
      <c r="C469" s="124" t="s">
        <v>221</v>
      </c>
      <c r="D469" s="124" t="s">
        <v>152</v>
      </c>
      <c r="E469" s="125" t="s">
        <v>198</v>
      </c>
      <c r="F469" s="126" t="s">
        <v>199</v>
      </c>
      <c r="G469" s="127" t="s">
        <v>192</v>
      </c>
      <c r="H469" s="128">
        <v>20</v>
      </c>
      <c r="I469" s="129"/>
      <c r="J469" s="130">
        <f t="shared" si="0"/>
        <v>0</v>
      </c>
      <c r="K469" s="131"/>
      <c r="L469" s="132"/>
      <c r="M469" s="133" t="s">
        <v>0</v>
      </c>
      <c r="N469" s="134" t="s">
        <v>28</v>
      </c>
      <c r="P469" s="99">
        <f t="shared" si="1"/>
        <v>0</v>
      </c>
      <c r="Q469" s="99">
        <v>1.7600000000000001E-3</v>
      </c>
      <c r="R469" s="99">
        <f t="shared" si="2"/>
        <v>3.5200000000000002E-2</v>
      </c>
      <c r="S469" s="99">
        <v>0</v>
      </c>
      <c r="T469" s="100">
        <f t="shared" si="3"/>
        <v>0</v>
      </c>
      <c r="AR469" s="101" t="s">
        <v>112</v>
      </c>
      <c r="AT469" s="101" t="s">
        <v>152</v>
      </c>
      <c r="AU469" s="101" t="s">
        <v>82</v>
      </c>
      <c r="AY469" s="10" t="s">
        <v>77</v>
      </c>
      <c r="BE469" s="102">
        <f t="shared" si="4"/>
        <v>0</v>
      </c>
      <c r="BF469" s="102">
        <f t="shared" si="5"/>
        <v>0</v>
      </c>
      <c r="BG469" s="102">
        <f t="shared" si="6"/>
        <v>0</v>
      </c>
      <c r="BH469" s="102">
        <f t="shared" si="7"/>
        <v>0</v>
      </c>
      <c r="BI469" s="102">
        <f t="shared" si="8"/>
        <v>0</v>
      </c>
      <c r="BJ469" s="10" t="s">
        <v>82</v>
      </c>
      <c r="BK469" s="102">
        <f t="shared" si="9"/>
        <v>0</v>
      </c>
      <c r="BL469" s="10" t="s">
        <v>81</v>
      </c>
      <c r="BM469" s="101" t="s">
        <v>538</v>
      </c>
    </row>
    <row r="470" spans="2:65" s="1" customFormat="1" ht="16.5" customHeight="1" x14ac:dyDescent="0.2">
      <c r="B470" s="88"/>
      <c r="C470" s="89" t="s">
        <v>539</v>
      </c>
      <c r="D470" s="89" t="s">
        <v>79</v>
      </c>
      <c r="E470" s="90" t="s">
        <v>201</v>
      </c>
      <c r="F470" s="91" t="s">
        <v>202</v>
      </c>
      <c r="G470" s="92" t="s">
        <v>192</v>
      </c>
      <c r="H470" s="93">
        <v>20</v>
      </c>
      <c r="I470" s="94"/>
      <c r="J470" s="95">
        <f t="shared" si="0"/>
        <v>0</v>
      </c>
      <c r="K470" s="96"/>
      <c r="L470" s="19"/>
      <c r="M470" s="97" t="s">
        <v>0</v>
      </c>
      <c r="N470" s="98" t="s">
        <v>28</v>
      </c>
      <c r="P470" s="99">
        <f t="shared" si="1"/>
        <v>0</v>
      </c>
      <c r="Q470" s="99">
        <v>6.9999999999999994E-5</v>
      </c>
      <c r="R470" s="99">
        <f t="shared" si="2"/>
        <v>1.3999999999999998E-3</v>
      </c>
      <c r="S470" s="99">
        <v>0</v>
      </c>
      <c r="T470" s="100">
        <f t="shared" si="3"/>
        <v>0</v>
      </c>
      <c r="AR470" s="101" t="s">
        <v>81</v>
      </c>
      <c r="AT470" s="101" t="s">
        <v>79</v>
      </c>
      <c r="AU470" s="101" t="s">
        <v>82</v>
      </c>
      <c r="AY470" s="10" t="s">
        <v>77</v>
      </c>
      <c r="BE470" s="102">
        <f t="shared" si="4"/>
        <v>0</v>
      </c>
      <c r="BF470" s="102">
        <f t="shared" si="5"/>
        <v>0</v>
      </c>
      <c r="BG470" s="102">
        <f t="shared" si="6"/>
        <v>0</v>
      </c>
      <c r="BH470" s="102">
        <f t="shared" si="7"/>
        <v>0</v>
      </c>
      <c r="BI470" s="102">
        <f t="shared" si="8"/>
        <v>0</v>
      </c>
      <c r="BJ470" s="10" t="s">
        <v>82</v>
      </c>
      <c r="BK470" s="102">
        <f t="shared" si="9"/>
        <v>0</v>
      </c>
      <c r="BL470" s="10" t="s">
        <v>81</v>
      </c>
      <c r="BM470" s="101" t="s">
        <v>540</v>
      </c>
    </row>
    <row r="471" spans="2:65" s="1" customFormat="1" ht="16.5" customHeight="1" x14ac:dyDescent="0.2">
      <c r="B471" s="88"/>
      <c r="C471" s="124" t="s">
        <v>541</v>
      </c>
      <c r="D471" s="124" t="s">
        <v>152</v>
      </c>
      <c r="E471" s="125" t="s">
        <v>542</v>
      </c>
      <c r="F471" s="126" t="s">
        <v>205</v>
      </c>
      <c r="G471" s="127" t="s">
        <v>192</v>
      </c>
      <c r="H471" s="128">
        <v>18</v>
      </c>
      <c r="I471" s="129"/>
      <c r="J471" s="130">
        <f t="shared" si="0"/>
        <v>0</v>
      </c>
      <c r="K471" s="131"/>
      <c r="L471" s="132"/>
      <c r="M471" s="133" t="s">
        <v>0</v>
      </c>
      <c r="N471" s="134" t="s">
        <v>28</v>
      </c>
      <c r="P471" s="99">
        <f t="shared" si="1"/>
        <v>0</v>
      </c>
      <c r="Q471" s="99">
        <v>1.0500000000000001E-2</v>
      </c>
      <c r="R471" s="99">
        <f t="shared" si="2"/>
        <v>0.189</v>
      </c>
      <c r="S471" s="99">
        <v>0</v>
      </c>
      <c r="T471" s="100">
        <f t="shared" si="3"/>
        <v>0</v>
      </c>
      <c r="AR471" s="101" t="s">
        <v>112</v>
      </c>
      <c r="AT471" s="101" t="s">
        <v>152</v>
      </c>
      <c r="AU471" s="101" t="s">
        <v>82</v>
      </c>
      <c r="AY471" s="10" t="s">
        <v>77</v>
      </c>
      <c r="BE471" s="102">
        <f t="shared" si="4"/>
        <v>0</v>
      </c>
      <c r="BF471" s="102">
        <f t="shared" si="5"/>
        <v>0</v>
      </c>
      <c r="BG471" s="102">
        <f t="shared" si="6"/>
        <v>0</v>
      </c>
      <c r="BH471" s="102">
        <f t="shared" si="7"/>
        <v>0</v>
      </c>
      <c r="BI471" s="102">
        <f t="shared" si="8"/>
        <v>0</v>
      </c>
      <c r="BJ471" s="10" t="s">
        <v>82</v>
      </c>
      <c r="BK471" s="102">
        <f t="shared" si="9"/>
        <v>0</v>
      </c>
      <c r="BL471" s="10" t="s">
        <v>81</v>
      </c>
      <c r="BM471" s="101" t="s">
        <v>543</v>
      </c>
    </row>
    <row r="472" spans="2:65" s="1" customFormat="1" ht="24.2" customHeight="1" x14ac:dyDescent="0.2">
      <c r="B472" s="88"/>
      <c r="C472" s="124" t="s">
        <v>86</v>
      </c>
      <c r="D472" s="124" t="s">
        <v>152</v>
      </c>
      <c r="E472" s="125" t="s">
        <v>204</v>
      </c>
      <c r="F472" s="126" t="s">
        <v>544</v>
      </c>
      <c r="G472" s="127" t="s">
        <v>192</v>
      </c>
      <c r="H472" s="128">
        <v>2</v>
      </c>
      <c r="I472" s="129"/>
      <c r="J472" s="130">
        <f t="shared" si="0"/>
        <v>0</v>
      </c>
      <c r="K472" s="131"/>
      <c r="L472" s="132"/>
      <c r="M472" s="133" t="s">
        <v>0</v>
      </c>
      <c r="N472" s="134" t="s">
        <v>28</v>
      </c>
      <c r="P472" s="99">
        <f t="shared" si="1"/>
        <v>0</v>
      </c>
      <c r="Q472" s="99">
        <v>1.0500000000000001E-2</v>
      </c>
      <c r="R472" s="99">
        <f t="shared" si="2"/>
        <v>2.1000000000000001E-2</v>
      </c>
      <c r="S472" s="99">
        <v>0</v>
      </c>
      <c r="T472" s="100">
        <f t="shared" si="3"/>
        <v>0</v>
      </c>
      <c r="AR472" s="101" t="s">
        <v>112</v>
      </c>
      <c r="AT472" s="101" t="s">
        <v>152</v>
      </c>
      <c r="AU472" s="101" t="s">
        <v>82</v>
      </c>
      <c r="AY472" s="10" t="s">
        <v>77</v>
      </c>
      <c r="BE472" s="102">
        <f t="shared" si="4"/>
        <v>0</v>
      </c>
      <c r="BF472" s="102">
        <f t="shared" si="5"/>
        <v>0</v>
      </c>
      <c r="BG472" s="102">
        <f t="shared" si="6"/>
        <v>0</v>
      </c>
      <c r="BH472" s="102">
        <f t="shared" si="7"/>
        <v>0</v>
      </c>
      <c r="BI472" s="102">
        <f t="shared" si="8"/>
        <v>0</v>
      </c>
      <c r="BJ472" s="10" t="s">
        <v>82</v>
      </c>
      <c r="BK472" s="102">
        <f t="shared" si="9"/>
        <v>0</v>
      </c>
      <c r="BL472" s="10" t="s">
        <v>81</v>
      </c>
      <c r="BM472" s="101" t="s">
        <v>545</v>
      </c>
    </row>
    <row r="473" spans="2:65" s="1" customFormat="1" ht="24.2" customHeight="1" x14ac:dyDescent="0.2">
      <c r="B473" s="88"/>
      <c r="C473" s="124" t="s">
        <v>245</v>
      </c>
      <c r="D473" s="124" t="s">
        <v>152</v>
      </c>
      <c r="E473" s="125" t="s">
        <v>546</v>
      </c>
      <c r="F473" s="126" t="s">
        <v>547</v>
      </c>
      <c r="G473" s="127" t="s">
        <v>192</v>
      </c>
      <c r="H473" s="128">
        <v>16</v>
      </c>
      <c r="I473" s="129"/>
      <c r="J473" s="130">
        <f t="shared" si="0"/>
        <v>0</v>
      </c>
      <c r="K473" s="131"/>
      <c r="L473" s="132"/>
      <c r="M473" s="133" t="s">
        <v>0</v>
      </c>
      <c r="N473" s="134" t="s">
        <v>28</v>
      </c>
      <c r="P473" s="99">
        <f t="shared" si="1"/>
        <v>0</v>
      </c>
      <c r="Q473" s="99">
        <v>4.2459999999999998E-2</v>
      </c>
      <c r="R473" s="99">
        <f t="shared" si="2"/>
        <v>0.67935999999999996</v>
      </c>
      <c r="S473" s="99">
        <v>0</v>
      </c>
      <c r="T473" s="100">
        <f t="shared" si="3"/>
        <v>0</v>
      </c>
      <c r="AR473" s="101" t="s">
        <v>112</v>
      </c>
      <c r="AT473" s="101" t="s">
        <v>152</v>
      </c>
      <c r="AU473" s="101" t="s">
        <v>82</v>
      </c>
      <c r="AY473" s="10" t="s">
        <v>77</v>
      </c>
      <c r="BE473" s="102">
        <f t="shared" si="4"/>
        <v>0</v>
      </c>
      <c r="BF473" s="102">
        <f t="shared" si="5"/>
        <v>0</v>
      </c>
      <c r="BG473" s="102">
        <f t="shared" si="6"/>
        <v>0</v>
      </c>
      <c r="BH473" s="102">
        <f t="shared" si="7"/>
        <v>0</v>
      </c>
      <c r="BI473" s="102">
        <f t="shared" si="8"/>
        <v>0</v>
      </c>
      <c r="BJ473" s="10" t="s">
        <v>82</v>
      </c>
      <c r="BK473" s="102">
        <f t="shared" si="9"/>
        <v>0</v>
      </c>
      <c r="BL473" s="10" t="s">
        <v>81</v>
      </c>
      <c r="BM473" s="101" t="s">
        <v>548</v>
      </c>
    </row>
    <row r="474" spans="2:65" s="1" customFormat="1" ht="24.2" customHeight="1" x14ac:dyDescent="0.2">
      <c r="B474" s="88"/>
      <c r="C474" s="89" t="s">
        <v>225</v>
      </c>
      <c r="D474" s="89" t="s">
        <v>79</v>
      </c>
      <c r="E474" s="90" t="s">
        <v>207</v>
      </c>
      <c r="F474" s="91" t="s">
        <v>208</v>
      </c>
      <c r="G474" s="92" t="s">
        <v>209</v>
      </c>
      <c r="H474" s="93">
        <v>20</v>
      </c>
      <c r="I474" s="94"/>
      <c r="J474" s="95">
        <f t="shared" si="0"/>
        <v>0</v>
      </c>
      <c r="K474" s="96"/>
      <c r="L474" s="19"/>
      <c r="M474" s="97" t="s">
        <v>0</v>
      </c>
      <c r="N474" s="98" t="s">
        <v>28</v>
      </c>
      <c r="P474" s="99">
        <f t="shared" si="1"/>
        <v>0</v>
      </c>
      <c r="Q474" s="99">
        <v>2.9999999999999997E-4</v>
      </c>
      <c r="R474" s="99">
        <f t="shared" si="2"/>
        <v>5.9999999999999993E-3</v>
      </c>
      <c r="S474" s="99">
        <v>0</v>
      </c>
      <c r="T474" s="100">
        <f t="shared" si="3"/>
        <v>0</v>
      </c>
      <c r="AR474" s="101" t="s">
        <v>81</v>
      </c>
      <c r="AT474" s="101" t="s">
        <v>79</v>
      </c>
      <c r="AU474" s="101" t="s">
        <v>82</v>
      </c>
      <c r="AY474" s="10" t="s">
        <v>77</v>
      </c>
      <c r="BE474" s="102">
        <f t="shared" si="4"/>
        <v>0</v>
      </c>
      <c r="BF474" s="102">
        <f t="shared" si="5"/>
        <v>0</v>
      </c>
      <c r="BG474" s="102">
        <f t="shared" si="6"/>
        <v>0</v>
      </c>
      <c r="BH474" s="102">
        <f t="shared" si="7"/>
        <v>0</v>
      </c>
      <c r="BI474" s="102">
        <f t="shared" si="8"/>
        <v>0</v>
      </c>
      <c r="BJ474" s="10" t="s">
        <v>82</v>
      </c>
      <c r="BK474" s="102">
        <f t="shared" si="9"/>
        <v>0</v>
      </c>
      <c r="BL474" s="10" t="s">
        <v>81</v>
      </c>
      <c r="BM474" s="101" t="s">
        <v>549</v>
      </c>
    </row>
    <row r="475" spans="2:65" s="7" customFormat="1" x14ac:dyDescent="0.2">
      <c r="B475" s="103"/>
      <c r="D475" s="104" t="s">
        <v>83</v>
      </c>
      <c r="E475" s="105" t="s">
        <v>0</v>
      </c>
      <c r="F475" s="106" t="s">
        <v>210</v>
      </c>
      <c r="H475" s="105" t="s">
        <v>0</v>
      </c>
      <c r="I475" s="107"/>
      <c r="L475" s="103"/>
      <c r="M475" s="108"/>
      <c r="T475" s="109"/>
      <c r="AT475" s="105" t="s">
        <v>83</v>
      </c>
      <c r="AU475" s="105" t="s">
        <v>82</v>
      </c>
      <c r="AV475" s="7" t="s">
        <v>46</v>
      </c>
      <c r="AW475" s="7" t="s">
        <v>18</v>
      </c>
      <c r="AX475" s="7" t="s">
        <v>45</v>
      </c>
      <c r="AY475" s="105" t="s">
        <v>77</v>
      </c>
    </row>
    <row r="476" spans="2:65" s="8" customFormat="1" x14ac:dyDescent="0.2">
      <c r="B476" s="110"/>
      <c r="D476" s="104" t="s">
        <v>83</v>
      </c>
      <c r="E476" s="111" t="s">
        <v>0</v>
      </c>
      <c r="F476" s="112" t="s">
        <v>3</v>
      </c>
      <c r="H476" s="113">
        <v>20</v>
      </c>
      <c r="I476" s="114"/>
      <c r="L476" s="110"/>
      <c r="M476" s="115"/>
      <c r="T476" s="116"/>
      <c r="AT476" s="111" t="s">
        <v>83</v>
      </c>
      <c r="AU476" s="111" t="s">
        <v>82</v>
      </c>
      <c r="AV476" s="8" t="s">
        <v>82</v>
      </c>
      <c r="AW476" s="8" t="s">
        <v>18</v>
      </c>
      <c r="AX476" s="8" t="s">
        <v>45</v>
      </c>
      <c r="AY476" s="111" t="s">
        <v>77</v>
      </c>
    </row>
    <row r="477" spans="2:65" s="9" customFormat="1" x14ac:dyDescent="0.2">
      <c r="B477" s="117"/>
      <c r="D477" s="104" t="s">
        <v>83</v>
      </c>
      <c r="E477" s="118" t="s">
        <v>0</v>
      </c>
      <c r="F477" s="119" t="s">
        <v>85</v>
      </c>
      <c r="H477" s="120">
        <v>20</v>
      </c>
      <c r="I477" s="121"/>
      <c r="L477" s="117"/>
      <c r="M477" s="122"/>
      <c r="T477" s="123"/>
      <c r="AT477" s="118" t="s">
        <v>83</v>
      </c>
      <c r="AU477" s="118" t="s">
        <v>82</v>
      </c>
      <c r="AV477" s="9" t="s">
        <v>81</v>
      </c>
      <c r="AW477" s="9" t="s">
        <v>18</v>
      </c>
      <c r="AX477" s="9" t="s">
        <v>46</v>
      </c>
      <c r="AY477" s="118" t="s">
        <v>77</v>
      </c>
    </row>
    <row r="478" spans="2:65" s="1" customFormat="1" ht="24.2" customHeight="1" x14ac:dyDescent="0.2">
      <c r="B478" s="88"/>
      <c r="C478" s="89" t="s">
        <v>550</v>
      </c>
      <c r="D478" s="89" t="s">
        <v>79</v>
      </c>
      <c r="E478" s="90" t="s">
        <v>212</v>
      </c>
      <c r="F478" s="91" t="s">
        <v>213</v>
      </c>
      <c r="G478" s="92" t="s">
        <v>87</v>
      </c>
      <c r="H478" s="93">
        <v>132.46</v>
      </c>
      <c r="I478" s="94"/>
      <c r="J478" s="95">
        <f>ROUND(I478*H478,2)</f>
        <v>0</v>
      </c>
      <c r="K478" s="96"/>
      <c r="L478" s="19"/>
      <c r="M478" s="97" t="s">
        <v>0</v>
      </c>
      <c r="N478" s="98" t="s">
        <v>28</v>
      </c>
      <c r="P478" s="99">
        <f>O478*H478</f>
        <v>0</v>
      </c>
      <c r="Q478" s="99">
        <v>0</v>
      </c>
      <c r="R478" s="99">
        <f>Q478*H478</f>
        <v>0</v>
      </c>
      <c r="S478" s="99">
        <v>0</v>
      </c>
      <c r="T478" s="100">
        <f>S478*H478</f>
        <v>0</v>
      </c>
      <c r="AR478" s="101" t="s">
        <v>81</v>
      </c>
      <c r="AT478" s="101" t="s">
        <v>79</v>
      </c>
      <c r="AU478" s="101" t="s">
        <v>82</v>
      </c>
      <c r="AY478" s="10" t="s">
        <v>77</v>
      </c>
      <c r="BE478" s="102">
        <f>IF(N478="základná",J478,0)</f>
        <v>0</v>
      </c>
      <c r="BF478" s="102">
        <f>IF(N478="znížená",J478,0)</f>
        <v>0</v>
      </c>
      <c r="BG478" s="102">
        <f>IF(N478="zákl. prenesená",J478,0)</f>
        <v>0</v>
      </c>
      <c r="BH478" s="102">
        <f>IF(N478="zníž. prenesená",J478,0)</f>
        <v>0</v>
      </c>
      <c r="BI478" s="102">
        <f>IF(N478="nulová",J478,0)</f>
        <v>0</v>
      </c>
      <c r="BJ478" s="10" t="s">
        <v>82</v>
      </c>
      <c r="BK478" s="102">
        <f>ROUND(I478*H478,2)</f>
        <v>0</v>
      </c>
      <c r="BL478" s="10" t="s">
        <v>81</v>
      </c>
      <c r="BM478" s="101" t="s">
        <v>551</v>
      </c>
    </row>
    <row r="479" spans="2:65" s="7" customFormat="1" ht="22.5" x14ac:dyDescent="0.2">
      <c r="B479" s="103"/>
      <c r="D479" s="104" t="s">
        <v>83</v>
      </c>
      <c r="E479" s="105" t="s">
        <v>0</v>
      </c>
      <c r="F479" s="106" t="s">
        <v>214</v>
      </c>
      <c r="H479" s="105" t="s">
        <v>0</v>
      </c>
      <c r="I479" s="107"/>
      <c r="L479" s="103"/>
      <c r="M479" s="108"/>
      <c r="T479" s="109"/>
      <c r="AT479" s="105" t="s">
        <v>83</v>
      </c>
      <c r="AU479" s="105" t="s">
        <v>82</v>
      </c>
      <c r="AV479" s="7" t="s">
        <v>46</v>
      </c>
      <c r="AW479" s="7" t="s">
        <v>18</v>
      </c>
      <c r="AX479" s="7" t="s">
        <v>45</v>
      </c>
      <c r="AY479" s="105" t="s">
        <v>77</v>
      </c>
    </row>
    <row r="480" spans="2:65" s="8" customFormat="1" x14ac:dyDescent="0.2">
      <c r="B480" s="110"/>
      <c r="D480" s="104" t="s">
        <v>83</v>
      </c>
      <c r="E480" s="111" t="s">
        <v>0</v>
      </c>
      <c r="F480" s="112" t="s">
        <v>552</v>
      </c>
      <c r="H480" s="113">
        <v>132.46</v>
      </c>
      <c r="I480" s="114"/>
      <c r="L480" s="110"/>
      <c r="M480" s="115"/>
      <c r="T480" s="116"/>
      <c r="AT480" s="111" t="s">
        <v>83</v>
      </c>
      <c r="AU480" s="111" t="s">
        <v>82</v>
      </c>
      <c r="AV480" s="8" t="s">
        <v>82</v>
      </c>
      <c r="AW480" s="8" t="s">
        <v>18</v>
      </c>
      <c r="AX480" s="8" t="s">
        <v>45</v>
      </c>
      <c r="AY480" s="111" t="s">
        <v>77</v>
      </c>
    </row>
    <row r="481" spans="2:65" s="9" customFormat="1" x14ac:dyDescent="0.2">
      <c r="B481" s="117"/>
      <c r="D481" s="104" t="s">
        <v>83</v>
      </c>
      <c r="E481" s="118" t="s">
        <v>0</v>
      </c>
      <c r="F481" s="119" t="s">
        <v>85</v>
      </c>
      <c r="H481" s="120">
        <v>132.46</v>
      </c>
      <c r="I481" s="121"/>
      <c r="L481" s="117"/>
      <c r="M481" s="122"/>
      <c r="T481" s="123"/>
      <c r="AT481" s="118" t="s">
        <v>83</v>
      </c>
      <c r="AU481" s="118" t="s">
        <v>82</v>
      </c>
      <c r="AV481" s="9" t="s">
        <v>81</v>
      </c>
      <c r="AW481" s="9" t="s">
        <v>18</v>
      </c>
      <c r="AX481" s="9" t="s">
        <v>46</v>
      </c>
      <c r="AY481" s="118" t="s">
        <v>77</v>
      </c>
    </row>
    <row r="482" spans="2:65" s="1" customFormat="1" ht="24.2" customHeight="1" x14ac:dyDescent="0.2">
      <c r="B482" s="88"/>
      <c r="C482" s="89" t="s">
        <v>553</v>
      </c>
      <c r="D482" s="89" t="s">
        <v>79</v>
      </c>
      <c r="E482" s="90" t="s">
        <v>554</v>
      </c>
      <c r="F482" s="91" t="s">
        <v>555</v>
      </c>
      <c r="G482" s="92" t="s">
        <v>87</v>
      </c>
      <c r="H482" s="93">
        <v>643.01</v>
      </c>
      <c r="I482" s="94"/>
      <c r="J482" s="95">
        <f>ROUND(I482*H482,2)</f>
        <v>0</v>
      </c>
      <c r="K482" s="96"/>
      <c r="L482" s="19"/>
      <c r="M482" s="97" t="s">
        <v>0</v>
      </c>
      <c r="N482" s="98" t="s">
        <v>28</v>
      </c>
      <c r="P482" s="99">
        <f>O482*H482</f>
        <v>0</v>
      </c>
      <c r="Q482" s="99">
        <v>0</v>
      </c>
      <c r="R482" s="99">
        <f>Q482*H482</f>
        <v>0</v>
      </c>
      <c r="S482" s="99">
        <v>0</v>
      </c>
      <c r="T482" s="100">
        <f>S482*H482</f>
        <v>0</v>
      </c>
      <c r="AR482" s="101" t="s">
        <v>81</v>
      </c>
      <c r="AT482" s="101" t="s">
        <v>79</v>
      </c>
      <c r="AU482" s="101" t="s">
        <v>82</v>
      </c>
      <c r="AY482" s="10" t="s">
        <v>77</v>
      </c>
      <c r="BE482" s="102">
        <f>IF(N482="základná",J482,0)</f>
        <v>0</v>
      </c>
      <c r="BF482" s="102">
        <f>IF(N482="znížená",J482,0)</f>
        <v>0</v>
      </c>
      <c r="BG482" s="102">
        <f>IF(N482="zákl. prenesená",J482,0)</f>
        <v>0</v>
      </c>
      <c r="BH482" s="102">
        <f>IF(N482="zníž. prenesená",J482,0)</f>
        <v>0</v>
      </c>
      <c r="BI482" s="102">
        <f>IF(N482="nulová",J482,0)</f>
        <v>0</v>
      </c>
      <c r="BJ482" s="10" t="s">
        <v>82</v>
      </c>
      <c r="BK482" s="102">
        <f>ROUND(I482*H482,2)</f>
        <v>0</v>
      </c>
      <c r="BL482" s="10" t="s">
        <v>81</v>
      </c>
      <c r="BM482" s="101" t="s">
        <v>556</v>
      </c>
    </row>
    <row r="483" spans="2:65" s="7" customFormat="1" ht="22.5" x14ac:dyDescent="0.2">
      <c r="B483" s="103"/>
      <c r="D483" s="104" t="s">
        <v>83</v>
      </c>
      <c r="E483" s="105" t="s">
        <v>0</v>
      </c>
      <c r="F483" s="106" t="s">
        <v>214</v>
      </c>
      <c r="H483" s="105" t="s">
        <v>0</v>
      </c>
      <c r="I483" s="107"/>
      <c r="L483" s="103"/>
      <c r="M483" s="108"/>
      <c r="T483" s="109"/>
      <c r="AT483" s="105" t="s">
        <v>83</v>
      </c>
      <c r="AU483" s="105" t="s">
        <v>82</v>
      </c>
      <c r="AV483" s="7" t="s">
        <v>46</v>
      </c>
      <c r="AW483" s="7" t="s">
        <v>18</v>
      </c>
      <c r="AX483" s="7" t="s">
        <v>45</v>
      </c>
      <c r="AY483" s="105" t="s">
        <v>77</v>
      </c>
    </row>
    <row r="484" spans="2:65" s="8" customFormat="1" x14ac:dyDescent="0.2">
      <c r="B484" s="110"/>
      <c r="D484" s="104" t="s">
        <v>83</v>
      </c>
      <c r="E484" s="111" t="s">
        <v>0</v>
      </c>
      <c r="F484" s="112" t="s">
        <v>525</v>
      </c>
      <c r="H484" s="113">
        <v>643.01</v>
      </c>
      <c r="I484" s="114"/>
      <c r="L484" s="110"/>
      <c r="M484" s="115"/>
      <c r="T484" s="116"/>
      <c r="AT484" s="111" t="s">
        <v>83</v>
      </c>
      <c r="AU484" s="111" t="s">
        <v>82</v>
      </c>
      <c r="AV484" s="8" t="s">
        <v>82</v>
      </c>
      <c r="AW484" s="8" t="s">
        <v>18</v>
      </c>
      <c r="AX484" s="8" t="s">
        <v>45</v>
      </c>
      <c r="AY484" s="111" t="s">
        <v>77</v>
      </c>
    </row>
    <row r="485" spans="2:65" s="9" customFormat="1" x14ac:dyDescent="0.2">
      <c r="B485" s="117"/>
      <c r="D485" s="104" t="s">
        <v>83</v>
      </c>
      <c r="E485" s="118" t="s">
        <v>0</v>
      </c>
      <c r="F485" s="119" t="s">
        <v>85</v>
      </c>
      <c r="H485" s="120">
        <v>643.01</v>
      </c>
      <c r="I485" s="121"/>
      <c r="L485" s="117"/>
      <c r="M485" s="122"/>
      <c r="T485" s="123"/>
      <c r="AT485" s="118" t="s">
        <v>83</v>
      </c>
      <c r="AU485" s="118" t="s">
        <v>82</v>
      </c>
      <c r="AV485" s="9" t="s">
        <v>81</v>
      </c>
      <c r="AW485" s="9" t="s">
        <v>18</v>
      </c>
      <c r="AX485" s="9" t="s">
        <v>46</v>
      </c>
      <c r="AY485" s="118" t="s">
        <v>77</v>
      </c>
    </row>
    <row r="486" spans="2:65" s="1" customFormat="1" ht="24.2" customHeight="1" x14ac:dyDescent="0.2">
      <c r="B486" s="88"/>
      <c r="C486" s="89" t="s">
        <v>234</v>
      </c>
      <c r="D486" s="89" t="s">
        <v>79</v>
      </c>
      <c r="E486" s="90" t="s">
        <v>219</v>
      </c>
      <c r="F486" s="91" t="s">
        <v>557</v>
      </c>
      <c r="G486" s="92" t="s">
        <v>93</v>
      </c>
      <c r="H486" s="93">
        <v>4.806</v>
      </c>
      <c r="I486" s="94"/>
      <c r="J486" s="95">
        <f>ROUND(I486*H486,2)</f>
        <v>0</v>
      </c>
      <c r="K486" s="96"/>
      <c r="L486" s="19"/>
      <c r="M486" s="97" t="s">
        <v>0</v>
      </c>
      <c r="N486" s="98" t="s">
        <v>28</v>
      </c>
      <c r="P486" s="99">
        <f>O486*H486</f>
        <v>0</v>
      </c>
      <c r="Q486" s="99">
        <v>2.3859840000000001</v>
      </c>
      <c r="R486" s="99">
        <f>Q486*H486</f>
        <v>11.467039104000001</v>
      </c>
      <c r="S486" s="99">
        <v>0</v>
      </c>
      <c r="T486" s="100">
        <f>S486*H486</f>
        <v>0</v>
      </c>
      <c r="AR486" s="101" t="s">
        <v>81</v>
      </c>
      <c r="AT486" s="101" t="s">
        <v>79</v>
      </c>
      <c r="AU486" s="101" t="s">
        <v>82</v>
      </c>
      <c r="AY486" s="10" t="s">
        <v>77</v>
      </c>
      <c r="BE486" s="102">
        <f>IF(N486="základná",J486,0)</f>
        <v>0</v>
      </c>
      <c r="BF486" s="102">
        <f>IF(N486="znížená",J486,0)</f>
        <v>0</v>
      </c>
      <c r="BG486" s="102">
        <f>IF(N486="zákl. prenesená",J486,0)</f>
        <v>0</v>
      </c>
      <c r="BH486" s="102">
        <f>IF(N486="zníž. prenesená",J486,0)</f>
        <v>0</v>
      </c>
      <c r="BI486" s="102">
        <f>IF(N486="nulová",J486,0)</f>
        <v>0</v>
      </c>
      <c r="BJ486" s="10" t="s">
        <v>82</v>
      </c>
      <c r="BK486" s="102">
        <f>ROUND(I486*H486,2)</f>
        <v>0</v>
      </c>
      <c r="BL486" s="10" t="s">
        <v>81</v>
      </c>
      <c r="BM486" s="101" t="s">
        <v>558</v>
      </c>
    </row>
    <row r="487" spans="2:65" s="7" customFormat="1" ht="22.5" x14ac:dyDescent="0.2">
      <c r="B487" s="103"/>
      <c r="D487" s="104" t="s">
        <v>83</v>
      </c>
      <c r="E487" s="105" t="s">
        <v>0</v>
      </c>
      <c r="F487" s="106" t="s">
        <v>220</v>
      </c>
      <c r="H487" s="105" t="s">
        <v>0</v>
      </c>
      <c r="I487" s="107"/>
      <c r="L487" s="103"/>
      <c r="M487" s="108"/>
      <c r="T487" s="109"/>
      <c r="AT487" s="105" t="s">
        <v>83</v>
      </c>
      <c r="AU487" s="105" t="s">
        <v>82</v>
      </c>
      <c r="AV487" s="7" t="s">
        <v>46</v>
      </c>
      <c r="AW487" s="7" t="s">
        <v>18</v>
      </c>
      <c r="AX487" s="7" t="s">
        <v>45</v>
      </c>
      <c r="AY487" s="105" t="s">
        <v>77</v>
      </c>
    </row>
    <row r="488" spans="2:65" s="8" customFormat="1" x14ac:dyDescent="0.2">
      <c r="B488" s="110"/>
      <c r="D488" s="104" t="s">
        <v>83</v>
      </c>
      <c r="E488" s="111" t="s">
        <v>0</v>
      </c>
      <c r="F488" s="112" t="s">
        <v>559</v>
      </c>
      <c r="H488" s="113">
        <v>4.806</v>
      </c>
      <c r="I488" s="114"/>
      <c r="L488" s="110"/>
      <c r="M488" s="115"/>
      <c r="T488" s="116"/>
      <c r="AT488" s="111" t="s">
        <v>83</v>
      </c>
      <c r="AU488" s="111" t="s">
        <v>82</v>
      </c>
      <c r="AV488" s="8" t="s">
        <v>82</v>
      </c>
      <c r="AW488" s="8" t="s">
        <v>18</v>
      </c>
      <c r="AX488" s="8" t="s">
        <v>45</v>
      </c>
      <c r="AY488" s="111" t="s">
        <v>77</v>
      </c>
    </row>
    <row r="489" spans="2:65" s="9" customFormat="1" x14ac:dyDescent="0.2">
      <c r="B489" s="117"/>
      <c r="D489" s="104" t="s">
        <v>83</v>
      </c>
      <c r="E489" s="118" t="s">
        <v>0</v>
      </c>
      <c r="F489" s="119" t="s">
        <v>85</v>
      </c>
      <c r="H489" s="120">
        <v>4.806</v>
      </c>
      <c r="I489" s="121"/>
      <c r="L489" s="117"/>
      <c r="M489" s="122"/>
      <c r="T489" s="123"/>
      <c r="AT489" s="118" t="s">
        <v>83</v>
      </c>
      <c r="AU489" s="118" t="s">
        <v>82</v>
      </c>
      <c r="AV489" s="9" t="s">
        <v>81</v>
      </c>
      <c r="AW489" s="9" t="s">
        <v>18</v>
      </c>
      <c r="AX489" s="9" t="s">
        <v>46</v>
      </c>
      <c r="AY489" s="118" t="s">
        <v>77</v>
      </c>
    </row>
    <row r="490" spans="2:65" s="1" customFormat="1" ht="16.5" customHeight="1" x14ac:dyDescent="0.2">
      <c r="B490" s="88"/>
      <c r="C490" s="89" t="s">
        <v>237</v>
      </c>
      <c r="D490" s="89" t="s">
        <v>79</v>
      </c>
      <c r="E490" s="90" t="s">
        <v>222</v>
      </c>
      <c r="F490" s="91" t="s">
        <v>223</v>
      </c>
      <c r="G490" s="92" t="s">
        <v>192</v>
      </c>
      <c r="H490" s="93">
        <v>22</v>
      </c>
      <c r="I490" s="94"/>
      <c r="J490" s="95">
        <f>ROUND(I490*H490,2)</f>
        <v>0</v>
      </c>
      <c r="K490" s="96"/>
      <c r="L490" s="19"/>
      <c r="M490" s="97" t="s">
        <v>0</v>
      </c>
      <c r="N490" s="98" t="s">
        <v>28</v>
      </c>
      <c r="P490" s="99">
        <f>O490*H490</f>
        <v>0</v>
      </c>
      <c r="Q490" s="99">
        <v>4.9500000000000002E-2</v>
      </c>
      <c r="R490" s="99">
        <f>Q490*H490</f>
        <v>1.089</v>
      </c>
      <c r="S490" s="99">
        <v>0</v>
      </c>
      <c r="T490" s="100">
        <f>S490*H490</f>
        <v>0</v>
      </c>
      <c r="AR490" s="101" t="s">
        <v>81</v>
      </c>
      <c r="AT490" s="101" t="s">
        <v>79</v>
      </c>
      <c r="AU490" s="101" t="s">
        <v>82</v>
      </c>
      <c r="AY490" s="10" t="s">
        <v>77</v>
      </c>
      <c r="BE490" s="102">
        <f>IF(N490="základná",J490,0)</f>
        <v>0</v>
      </c>
      <c r="BF490" s="102">
        <f>IF(N490="znížená",J490,0)</f>
        <v>0</v>
      </c>
      <c r="BG490" s="102">
        <f>IF(N490="zákl. prenesená",J490,0)</f>
        <v>0</v>
      </c>
      <c r="BH490" s="102">
        <f>IF(N490="zníž. prenesená",J490,0)</f>
        <v>0</v>
      </c>
      <c r="BI490" s="102">
        <f>IF(N490="nulová",J490,0)</f>
        <v>0</v>
      </c>
      <c r="BJ490" s="10" t="s">
        <v>82</v>
      </c>
      <c r="BK490" s="102">
        <f>ROUND(I490*H490,2)</f>
        <v>0</v>
      </c>
      <c r="BL490" s="10" t="s">
        <v>81</v>
      </c>
      <c r="BM490" s="101" t="s">
        <v>560</v>
      </c>
    </row>
    <row r="491" spans="2:65" s="7" customFormat="1" x14ac:dyDescent="0.2">
      <c r="B491" s="103"/>
      <c r="D491" s="104" t="s">
        <v>83</v>
      </c>
      <c r="E491" s="105" t="s">
        <v>0</v>
      </c>
      <c r="F491" s="106" t="s">
        <v>224</v>
      </c>
      <c r="H491" s="105" t="s">
        <v>0</v>
      </c>
      <c r="I491" s="107"/>
      <c r="L491" s="103"/>
      <c r="M491" s="108"/>
      <c r="T491" s="109"/>
      <c r="AT491" s="105" t="s">
        <v>83</v>
      </c>
      <c r="AU491" s="105" t="s">
        <v>82</v>
      </c>
      <c r="AV491" s="7" t="s">
        <v>46</v>
      </c>
      <c r="AW491" s="7" t="s">
        <v>18</v>
      </c>
      <c r="AX491" s="7" t="s">
        <v>45</v>
      </c>
      <c r="AY491" s="105" t="s">
        <v>77</v>
      </c>
    </row>
    <row r="492" spans="2:65" s="7" customFormat="1" x14ac:dyDescent="0.2">
      <c r="B492" s="103"/>
      <c r="D492" s="104" t="s">
        <v>83</v>
      </c>
      <c r="E492" s="105" t="s">
        <v>0</v>
      </c>
      <c r="F492" s="106" t="s">
        <v>561</v>
      </c>
      <c r="H492" s="105" t="s">
        <v>0</v>
      </c>
      <c r="I492" s="107"/>
      <c r="L492" s="103"/>
      <c r="M492" s="108"/>
      <c r="T492" s="109"/>
      <c r="AT492" s="105" t="s">
        <v>83</v>
      </c>
      <c r="AU492" s="105" t="s">
        <v>82</v>
      </c>
      <c r="AV492" s="7" t="s">
        <v>46</v>
      </c>
      <c r="AW492" s="7" t="s">
        <v>18</v>
      </c>
      <c r="AX492" s="7" t="s">
        <v>45</v>
      </c>
      <c r="AY492" s="105" t="s">
        <v>77</v>
      </c>
    </row>
    <row r="493" spans="2:65" s="8" customFormat="1" x14ac:dyDescent="0.2">
      <c r="B493" s="110"/>
      <c r="D493" s="104" t="s">
        <v>83</v>
      </c>
      <c r="E493" s="111" t="s">
        <v>0</v>
      </c>
      <c r="F493" s="112" t="s">
        <v>81</v>
      </c>
      <c r="H493" s="113">
        <v>4</v>
      </c>
      <c r="I493" s="114"/>
      <c r="L493" s="110"/>
      <c r="M493" s="115"/>
      <c r="T493" s="116"/>
      <c r="AT493" s="111" t="s">
        <v>83</v>
      </c>
      <c r="AU493" s="111" t="s">
        <v>82</v>
      </c>
      <c r="AV493" s="8" t="s">
        <v>82</v>
      </c>
      <c r="AW493" s="8" t="s">
        <v>18</v>
      </c>
      <c r="AX493" s="8" t="s">
        <v>45</v>
      </c>
      <c r="AY493" s="111" t="s">
        <v>77</v>
      </c>
    </row>
    <row r="494" spans="2:65" s="7" customFormat="1" x14ac:dyDescent="0.2">
      <c r="B494" s="103"/>
      <c r="D494" s="104" t="s">
        <v>83</v>
      </c>
      <c r="E494" s="105" t="s">
        <v>0</v>
      </c>
      <c r="F494" s="106" t="s">
        <v>562</v>
      </c>
      <c r="H494" s="105" t="s">
        <v>0</v>
      </c>
      <c r="I494" s="107"/>
      <c r="L494" s="103"/>
      <c r="M494" s="108"/>
      <c r="T494" s="109"/>
      <c r="AT494" s="105" t="s">
        <v>83</v>
      </c>
      <c r="AU494" s="105" t="s">
        <v>82</v>
      </c>
      <c r="AV494" s="7" t="s">
        <v>46</v>
      </c>
      <c r="AW494" s="7" t="s">
        <v>18</v>
      </c>
      <c r="AX494" s="7" t="s">
        <v>45</v>
      </c>
      <c r="AY494" s="105" t="s">
        <v>77</v>
      </c>
    </row>
    <row r="495" spans="2:65" s="8" customFormat="1" x14ac:dyDescent="0.2">
      <c r="B495" s="110"/>
      <c r="D495" s="104" t="s">
        <v>83</v>
      </c>
      <c r="E495" s="111" t="s">
        <v>0</v>
      </c>
      <c r="F495" s="112" t="s">
        <v>463</v>
      </c>
      <c r="H495" s="113">
        <v>18</v>
      </c>
      <c r="I495" s="114"/>
      <c r="L495" s="110"/>
      <c r="M495" s="115"/>
      <c r="T495" s="116"/>
      <c r="AT495" s="111" t="s">
        <v>83</v>
      </c>
      <c r="AU495" s="111" t="s">
        <v>82</v>
      </c>
      <c r="AV495" s="8" t="s">
        <v>82</v>
      </c>
      <c r="AW495" s="8" t="s">
        <v>18</v>
      </c>
      <c r="AX495" s="8" t="s">
        <v>45</v>
      </c>
      <c r="AY495" s="111" t="s">
        <v>77</v>
      </c>
    </row>
    <row r="496" spans="2:65" s="9" customFormat="1" x14ac:dyDescent="0.2">
      <c r="B496" s="117"/>
      <c r="D496" s="104" t="s">
        <v>83</v>
      </c>
      <c r="E496" s="118" t="s">
        <v>0</v>
      </c>
      <c r="F496" s="119" t="s">
        <v>85</v>
      </c>
      <c r="H496" s="120">
        <v>22</v>
      </c>
      <c r="I496" s="121"/>
      <c r="L496" s="117"/>
      <c r="M496" s="122"/>
      <c r="T496" s="123"/>
      <c r="AT496" s="118" t="s">
        <v>83</v>
      </c>
      <c r="AU496" s="118" t="s">
        <v>82</v>
      </c>
      <c r="AV496" s="9" t="s">
        <v>81</v>
      </c>
      <c r="AW496" s="9" t="s">
        <v>18</v>
      </c>
      <c r="AX496" s="9" t="s">
        <v>46</v>
      </c>
      <c r="AY496" s="118" t="s">
        <v>77</v>
      </c>
    </row>
    <row r="497" spans="2:65" s="1" customFormat="1" ht="16.5" customHeight="1" x14ac:dyDescent="0.2">
      <c r="B497" s="88"/>
      <c r="C497" s="124" t="s">
        <v>252</v>
      </c>
      <c r="D497" s="124" t="s">
        <v>152</v>
      </c>
      <c r="E497" s="125" t="s">
        <v>226</v>
      </c>
      <c r="F497" s="126" t="s">
        <v>227</v>
      </c>
      <c r="G497" s="127" t="s">
        <v>192</v>
      </c>
      <c r="H497" s="128">
        <v>21</v>
      </c>
      <c r="I497" s="129"/>
      <c r="J497" s="130">
        <f>ROUND(I497*H497,2)</f>
        <v>0</v>
      </c>
      <c r="K497" s="131"/>
      <c r="L497" s="132"/>
      <c r="M497" s="133" t="s">
        <v>0</v>
      </c>
      <c r="N497" s="134" t="s">
        <v>28</v>
      </c>
      <c r="P497" s="99">
        <f>O497*H497</f>
        <v>0</v>
      </c>
      <c r="Q497" s="99">
        <v>0</v>
      </c>
      <c r="R497" s="99">
        <f>Q497*H497</f>
        <v>0</v>
      </c>
      <c r="S497" s="99">
        <v>0</v>
      </c>
      <c r="T497" s="100">
        <f>S497*H497</f>
        <v>0</v>
      </c>
      <c r="AR497" s="101" t="s">
        <v>112</v>
      </c>
      <c r="AT497" s="101" t="s">
        <v>152</v>
      </c>
      <c r="AU497" s="101" t="s">
        <v>82</v>
      </c>
      <c r="AY497" s="10" t="s">
        <v>77</v>
      </c>
      <c r="BE497" s="102">
        <f>IF(N497="základná",J497,0)</f>
        <v>0</v>
      </c>
      <c r="BF497" s="102">
        <f>IF(N497="znížená",J497,0)</f>
        <v>0</v>
      </c>
      <c r="BG497" s="102">
        <f>IF(N497="zákl. prenesená",J497,0)</f>
        <v>0</v>
      </c>
      <c r="BH497" s="102">
        <f>IF(N497="zníž. prenesená",J497,0)</f>
        <v>0</v>
      </c>
      <c r="BI497" s="102">
        <f>IF(N497="nulová",J497,0)</f>
        <v>0</v>
      </c>
      <c r="BJ497" s="10" t="s">
        <v>82</v>
      </c>
      <c r="BK497" s="102">
        <f>ROUND(I497*H497,2)</f>
        <v>0</v>
      </c>
      <c r="BL497" s="10" t="s">
        <v>81</v>
      </c>
      <c r="BM497" s="101" t="s">
        <v>563</v>
      </c>
    </row>
    <row r="498" spans="2:65" s="7" customFormat="1" x14ac:dyDescent="0.2">
      <c r="B498" s="103"/>
      <c r="D498" s="104" t="s">
        <v>83</v>
      </c>
      <c r="E498" s="105" t="s">
        <v>0</v>
      </c>
      <c r="F498" s="106" t="s">
        <v>564</v>
      </c>
      <c r="H498" s="105" t="s">
        <v>0</v>
      </c>
      <c r="I498" s="107"/>
      <c r="L498" s="103"/>
      <c r="M498" s="108"/>
      <c r="T498" s="109"/>
      <c r="AT498" s="105" t="s">
        <v>83</v>
      </c>
      <c r="AU498" s="105" t="s">
        <v>82</v>
      </c>
      <c r="AV498" s="7" t="s">
        <v>46</v>
      </c>
      <c r="AW498" s="7" t="s">
        <v>18</v>
      </c>
      <c r="AX498" s="7" t="s">
        <v>45</v>
      </c>
      <c r="AY498" s="105" t="s">
        <v>77</v>
      </c>
    </row>
    <row r="499" spans="2:65" s="7" customFormat="1" x14ac:dyDescent="0.2">
      <c r="B499" s="103"/>
      <c r="D499" s="104" t="s">
        <v>83</v>
      </c>
      <c r="E499" s="105" t="s">
        <v>0</v>
      </c>
      <c r="F499" s="106" t="s">
        <v>565</v>
      </c>
      <c r="H499" s="105" t="s">
        <v>0</v>
      </c>
      <c r="I499" s="107"/>
      <c r="L499" s="103"/>
      <c r="M499" s="108"/>
      <c r="T499" s="109"/>
      <c r="AT499" s="105" t="s">
        <v>83</v>
      </c>
      <c r="AU499" s="105" t="s">
        <v>82</v>
      </c>
      <c r="AV499" s="7" t="s">
        <v>46</v>
      </c>
      <c r="AW499" s="7" t="s">
        <v>18</v>
      </c>
      <c r="AX499" s="7" t="s">
        <v>45</v>
      </c>
      <c r="AY499" s="105" t="s">
        <v>77</v>
      </c>
    </row>
    <row r="500" spans="2:65" s="8" customFormat="1" x14ac:dyDescent="0.2">
      <c r="B500" s="110"/>
      <c r="D500" s="104" t="s">
        <v>83</v>
      </c>
      <c r="E500" s="111" t="s">
        <v>0</v>
      </c>
      <c r="F500" s="112" t="s">
        <v>81</v>
      </c>
      <c r="H500" s="113">
        <v>4</v>
      </c>
      <c r="I500" s="114"/>
      <c r="L500" s="110"/>
      <c r="M500" s="115"/>
      <c r="T500" s="116"/>
      <c r="AT500" s="111" t="s">
        <v>83</v>
      </c>
      <c r="AU500" s="111" t="s">
        <v>82</v>
      </c>
      <c r="AV500" s="8" t="s">
        <v>82</v>
      </c>
      <c r="AW500" s="8" t="s">
        <v>18</v>
      </c>
      <c r="AX500" s="8" t="s">
        <v>45</v>
      </c>
      <c r="AY500" s="111" t="s">
        <v>77</v>
      </c>
    </row>
    <row r="501" spans="2:65" s="7" customFormat="1" x14ac:dyDescent="0.2">
      <c r="B501" s="103"/>
      <c r="D501" s="104" t="s">
        <v>83</v>
      </c>
      <c r="E501" s="105" t="s">
        <v>0</v>
      </c>
      <c r="F501" s="106" t="s">
        <v>566</v>
      </c>
      <c r="H501" s="105" t="s">
        <v>0</v>
      </c>
      <c r="I501" s="107"/>
      <c r="L501" s="103"/>
      <c r="M501" s="108"/>
      <c r="T501" s="109"/>
      <c r="AT501" s="105" t="s">
        <v>83</v>
      </c>
      <c r="AU501" s="105" t="s">
        <v>82</v>
      </c>
      <c r="AV501" s="7" t="s">
        <v>46</v>
      </c>
      <c r="AW501" s="7" t="s">
        <v>18</v>
      </c>
      <c r="AX501" s="7" t="s">
        <v>45</v>
      </c>
      <c r="AY501" s="105" t="s">
        <v>77</v>
      </c>
    </row>
    <row r="502" spans="2:65" s="8" customFormat="1" x14ac:dyDescent="0.2">
      <c r="B502" s="110"/>
      <c r="D502" s="104" t="s">
        <v>83</v>
      </c>
      <c r="E502" s="111" t="s">
        <v>0</v>
      </c>
      <c r="F502" s="112" t="s">
        <v>170</v>
      </c>
      <c r="H502" s="113">
        <v>17</v>
      </c>
      <c r="I502" s="114"/>
      <c r="L502" s="110"/>
      <c r="M502" s="115"/>
      <c r="T502" s="116"/>
      <c r="AT502" s="111" t="s">
        <v>83</v>
      </c>
      <c r="AU502" s="111" t="s">
        <v>82</v>
      </c>
      <c r="AV502" s="8" t="s">
        <v>82</v>
      </c>
      <c r="AW502" s="8" t="s">
        <v>18</v>
      </c>
      <c r="AX502" s="8" t="s">
        <v>45</v>
      </c>
      <c r="AY502" s="111" t="s">
        <v>77</v>
      </c>
    </row>
    <row r="503" spans="2:65" s="9" customFormat="1" x14ac:dyDescent="0.2">
      <c r="B503" s="117"/>
      <c r="D503" s="104" t="s">
        <v>83</v>
      </c>
      <c r="E503" s="118" t="s">
        <v>0</v>
      </c>
      <c r="F503" s="119" t="s">
        <v>85</v>
      </c>
      <c r="H503" s="120">
        <v>21</v>
      </c>
      <c r="I503" s="121"/>
      <c r="L503" s="117"/>
      <c r="M503" s="122"/>
      <c r="T503" s="123"/>
      <c r="AT503" s="118" t="s">
        <v>83</v>
      </c>
      <c r="AU503" s="118" t="s">
        <v>82</v>
      </c>
      <c r="AV503" s="9" t="s">
        <v>81</v>
      </c>
      <c r="AW503" s="9" t="s">
        <v>18</v>
      </c>
      <c r="AX503" s="9" t="s">
        <v>46</v>
      </c>
      <c r="AY503" s="118" t="s">
        <v>77</v>
      </c>
    </row>
    <row r="504" spans="2:65" s="1" customFormat="1" ht="24.2" customHeight="1" x14ac:dyDescent="0.2">
      <c r="B504" s="88"/>
      <c r="C504" s="124" t="s">
        <v>255</v>
      </c>
      <c r="D504" s="124" t="s">
        <v>152</v>
      </c>
      <c r="E504" s="125" t="s">
        <v>567</v>
      </c>
      <c r="F504" s="126" t="s">
        <v>568</v>
      </c>
      <c r="G504" s="127" t="s">
        <v>192</v>
      </c>
      <c r="H504" s="128">
        <v>12</v>
      </c>
      <c r="I504" s="129"/>
      <c r="J504" s="130">
        <f>ROUND(I504*H504,2)</f>
        <v>0</v>
      </c>
      <c r="K504" s="131"/>
      <c r="L504" s="132"/>
      <c r="M504" s="133" t="s">
        <v>0</v>
      </c>
      <c r="N504" s="134" t="s">
        <v>28</v>
      </c>
      <c r="P504" s="99">
        <f>O504*H504</f>
        <v>0</v>
      </c>
      <c r="Q504" s="99">
        <v>0</v>
      </c>
      <c r="R504" s="99">
        <f>Q504*H504</f>
        <v>0</v>
      </c>
      <c r="S504" s="99">
        <v>0</v>
      </c>
      <c r="T504" s="100">
        <f>S504*H504</f>
        <v>0</v>
      </c>
      <c r="AR504" s="101" t="s">
        <v>112</v>
      </c>
      <c r="AT504" s="101" t="s">
        <v>152</v>
      </c>
      <c r="AU504" s="101" t="s">
        <v>82</v>
      </c>
      <c r="AY504" s="10" t="s">
        <v>77</v>
      </c>
      <c r="BE504" s="102">
        <f>IF(N504="základná",J504,0)</f>
        <v>0</v>
      </c>
      <c r="BF504" s="102">
        <f>IF(N504="znížená",J504,0)</f>
        <v>0</v>
      </c>
      <c r="BG504" s="102">
        <f>IF(N504="zákl. prenesená",J504,0)</f>
        <v>0</v>
      </c>
      <c r="BH504" s="102">
        <f>IF(N504="zníž. prenesená",J504,0)</f>
        <v>0</v>
      </c>
      <c r="BI504" s="102">
        <f>IF(N504="nulová",J504,0)</f>
        <v>0</v>
      </c>
      <c r="BJ504" s="10" t="s">
        <v>82</v>
      </c>
      <c r="BK504" s="102">
        <f>ROUND(I504*H504,2)</f>
        <v>0</v>
      </c>
      <c r="BL504" s="10" t="s">
        <v>81</v>
      </c>
      <c r="BM504" s="101" t="s">
        <v>569</v>
      </c>
    </row>
    <row r="505" spans="2:65" s="7" customFormat="1" x14ac:dyDescent="0.2">
      <c r="B505" s="103"/>
      <c r="D505" s="104" t="s">
        <v>83</v>
      </c>
      <c r="E505" s="105" t="s">
        <v>0</v>
      </c>
      <c r="F505" s="106" t="s">
        <v>564</v>
      </c>
      <c r="H505" s="105" t="s">
        <v>0</v>
      </c>
      <c r="I505" s="107"/>
      <c r="L505" s="103"/>
      <c r="M505" s="108"/>
      <c r="T505" s="109"/>
      <c r="AT505" s="105" t="s">
        <v>83</v>
      </c>
      <c r="AU505" s="105" t="s">
        <v>82</v>
      </c>
      <c r="AV505" s="7" t="s">
        <v>46</v>
      </c>
      <c r="AW505" s="7" t="s">
        <v>18</v>
      </c>
      <c r="AX505" s="7" t="s">
        <v>45</v>
      </c>
      <c r="AY505" s="105" t="s">
        <v>77</v>
      </c>
    </row>
    <row r="506" spans="2:65" s="7" customFormat="1" x14ac:dyDescent="0.2">
      <c r="B506" s="103"/>
      <c r="D506" s="104" t="s">
        <v>83</v>
      </c>
      <c r="E506" s="105" t="s">
        <v>0</v>
      </c>
      <c r="F506" s="106" t="s">
        <v>565</v>
      </c>
      <c r="H506" s="105" t="s">
        <v>0</v>
      </c>
      <c r="I506" s="107"/>
      <c r="L506" s="103"/>
      <c r="M506" s="108"/>
      <c r="T506" s="109"/>
      <c r="AT506" s="105" t="s">
        <v>83</v>
      </c>
      <c r="AU506" s="105" t="s">
        <v>82</v>
      </c>
      <c r="AV506" s="7" t="s">
        <v>46</v>
      </c>
      <c r="AW506" s="7" t="s">
        <v>18</v>
      </c>
      <c r="AX506" s="7" t="s">
        <v>45</v>
      </c>
      <c r="AY506" s="105" t="s">
        <v>77</v>
      </c>
    </row>
    <row r="507" spans="2:65" s="8" customFormat="1" x14ac:dyDescent="0.2">
      <c r="B507" s="110"/>
      <c r="D507" s="104" t="s">
        <v>83</v>
      </c>
      <c r="E507" s="111" t="s">
        <v>0</v>
      </c>
      <c r="F507" s="112" t="s">
        <v>46</v>
      </c>
      <c r="H507" s="113">
        <v>1</v>
      </c>
      <c r="I507" s="114"/>
      <c r="L507" s="110"/>
      <c r="M507" s="115"/>
      <c r="T507" s="116"/>
      <c r="AT507" s="111" t="s">
        <v>83</v>
      </c>
      <c r="AU507" s="111" t="s">
        <v>82</v>
      </c>
      <c r="AV507" s="8" t="s">
        <v>82</v>
      </c>
      <c r="AW507" s="8" t="s">
        <v>18</v>
      </c>
      <c r="AX507" s="8" t="s">
        <v>45</v>
      </c>
      <c r="AY507" s="111" t="s">
        <v>77</v>
      </c>
    </row>
    <row r="508" spans="2:65" s="7" customFormat="1" x14ac:dyDescent="0.2">
      <c r="B508" s="103"/>
      <c r="D508" s="104" t="s">
        <v>83</v>
      </c>
      <c r="E508" s="105" t="s">
        <v>0</v>
      </c>
      <c r="F508" s="106" t="s">
        <v>566</v>
      </c>
      <c r="H508" s="105" t="s">
        <v>0</v>
      </c>
      <c r="I508" s="107"/>
      <c r="L508" s="103"/>
      <c r="M508" s="108"/>
      <c r="T508" s="109"/>
      <c r="AT508" s="105" t="s">
        <v>83</v>
      </c>
      <c r="AU508" s="105" t="s">
        <v>82</v>
      </c>
      <c r="AV508" s="7" t="s">
        <v>46</v>
      </c>
      <c r="AW508" s="7" t="s">
        <v>18</v>
      </c>
      <c r="AX508" s="7" t="s">
        <v>45</v>
      </c>
      <c r="AY508" s="105" t="s">
        <v>77</v>
      </c>
    </row>
    <row r="509" spans="2:65" s="8" customFormat="1" x14ac:dyDescent="0.2">
      <c r="B509" s="110"/>
      <c r="D509" s="104" t="s">
        <v>83</v>
      </c>
      <c r="E509" s="111" t="s">
        <v>0</v>
      </c>
      <c r="F509" s="112" t="s">
        <v>136</v>
      </c>
      <c r="H509" s="113">
        <v>11</v>
      </c>
      <c r="I509" s="114"/>
      <c r="L509" s="110"/>
      <c r="M509" s="115"/>
      <c r="T509" s="116"/>
      <c r="AT509" s="111" t="s">
        <v>83</v>
      </c>
      <c r="AU509" s="111" t="s">
        <v>82</v>
      </c>
      <c r="AV509" s="8" t="s">
        <v>82</v>
      </c>
      <c r="AW509" s="8" t="s">
        <v>18</v>
      </c>
      <c r="AX509" s="8" t="s">
        <v>45</v>
      </c>
      <c r="AY509" s="111" t="s">
        <v>77</v>
      </c>
    </row>
    <row r="510" spans="2:65" s="9" customFormat="1" x14ac:dyDescent="0.2">
      <c r="B510" s="117"/>
      <c r="D510" s="104" t="s">
        <v>83</v>
      </c>
      <c r="E510" s="118" t="s">
        <v>0</v>
      </c>
      <c r="F510" s="119" t="s">
        <v>85</v>
      </c>
      <c r="H510" s="120">
        <v>12</v>
      </c>
      <c r="I510" s="121"/>
      <c r="L510" s="117"/>
      <c r="M510" s="122"/>
      <c r="T510" s="123"/>
      <c r="AT510" s="118" t="s">
        <v>83</v>
      </c>
      <c r="AU510" s="118" t="s">
        <v>82</v>
      </c>
      <c r="AV510" s="9" t="s">
        <v>81</v>
      </c>
      <c r="AW510" s="9" t="s">
        <v>18</v>
      </c>
      <c r="AX510" s="9" t="s">
        <v>46</v>
      </c>
      <c r="AY510" s="118" t="s">
        <v>77</v>
      </c>
    </row>
    <row r="511" spans="2:65" s="1" customFormat="1" ht="24.2" customHeight="1" x14ac:dyDescent="0.2">
      <c r="B511" s="88"/>
      <c r="C511" s="124" t="s">
        <v>258</v>
      </c>
      <c r="D511" s="124" t="s">
        <v>152</v>
      </c>
      <c r="E511" s="125" t="s">
        <v>229</v>
      </c>
      <c r="F511" s="126" t="s">
        <v>230</v>
      </c>
      <c r="G511" s="127" t="s">
        <v>192</v>
      </c>
      <c r="H511" s="128">
        <v>14</v>
      </c>
      <c r="I511" s="129"/>
      <c r="J511" s="130">
        <f>ROUND(I511*H511,2)</f>
        <v>0</v>
      </c>
      <c r="K511" s="131"/>
      <c r="L511" s="132"/>
      <c r="M511" s="133" t="s">
        <v>0</v>
      </c>
      <c r="N511" s="134" t="s">
        <v>28</v>
      </c>
      <c r="P511" s="99">
        <f>O511*H511</f>
        <v>0</v>
      </c>
      <c r="Q511" s="99">
        <v>0</v>
      </c>
      <c r="R511" s="99">
        <f>Q511*H511</f>
        <v>0</v>
      </c>
      <c r="S511" s="99">
        <v>0</v>
      </c>
      <c r="T511" s="100">
        <f>S511*H511</f>
        <v>0</v>
      </c>
      <c r="AR511" s="101" t="s">
        <v>112</v>
      </c>
      <c r="AT511" s="101" t="s">
        <v>152</v>
      </c>
      <c r="AU511" s="101" t="s">
        <v>82</v>
      </c>
      <c r="AY511" s="10" t="s">
        <v>77</v>
      </c>
      <c r="BE511" s="102">
        <f>IF(N511="základná",J511,0)</f>
        <v>0</v>
      </c>
      <c r="BF511" s="102">
        <f>IF(N511="znížená",J511,0)</f>
        <v>0</v>
      </c>
      <c r="BG511" s="102">
        <f>IF(N511="zákl. prenesená",J511,0)</f>
        <v>0</v>
      </c>
      <c r="BH511" s="102">
        <f>IF(N511="zníž. prenesená",J511,0)</f>
        <v>0</v>
      </c>
      <c r="BI511" s="102">
        <f>IF(N511="nulová",J511,0)</f>
        <v>0</v>
      </c>
      <c r="BJ511" s="10" t="s">
        <v>82</v>
      </c>
      <c r="BK511" s="102">
        <f>ROUND(I511*H511,2)</f>
        <v>0</v>
      </c>
      <c r="BL511" s="10" t="s">
        <v>81</v>
      </c>
      <c r="BM511" s="101" t="s">
        <v>570</v>
      </c>
    </row>
    <row r="512" spans="2:65" s="7" customFormat="1" x14ac:dyDescent="0.2">
      <c r="B512" s="103"/>
      <c r="D512" s="104" t="s">
        <v>83</v>
      </c>
      <c r="E512" s="105" t="s">
        <v>0</v>
      </c>
      <c r="F512" s="106" t="s">
        <v>564</v>
      </c>
      <c r="H512" s="105" t="s">
        <v>0</v>
      </c>
      <c r="I512" s="107"/>
      <c r="L512" s="103"/>
      <c r="M512" s="108"/>
      <c r="T512" s="109"/>
      <c r="AT512" s="105" t="s">
        <v>83</v>
      </c>
      <c r="AU512" s="105" t="s">
        <v>82</v>
      </c>
      <c r="AV512" s="7" t="s">
        <v>46</v>
      </c>
      <c r="AW512" s="7" t="s">
        <v>18</v>
      </c>
      <c r="AX512" s="7" t="s">
        <v>45</v>
      </c>
      <c r="AY512" s="105" t="s">
        <v>77</v>
      </c>
    </row>
    <row r="513" spans="2:65" s="7" customFormat="1" x14ac:dyDescent="0.2">
      <c r="B513" s="103"/>
      <c r="D513" s="104" t="s">
        <v>83</v>
      </c>
      <c r="E513" s="105" t="s">
        <v>0</v>
      </c>
      <c r="F513" s="106" t="s">
        <v>565</v>
      </c>
      <c r="H513" s="105" t="s">
        <v>0</v>
      </c>
      <c r="I513" s="107"/>
      <c r="L513" s="103"/>
      <c r="M513" s="108"/>
      <c r="T513" s="109"/>
      <c r="AT513" s="105" t="s">
        <v>83</v>
      </c>
      <c r="AU513" s="105" t="s">
        <v>82</v>
      </c>
      <c r="AV513" s="7" t="s">
        <v>46</v>
      </c>
      <c r="AW513" s="7" t="s">
        <v>18</v>
      </c>
      <c r="AX513" s="7" t="s">
        <v>45</v>
      </c>
      <c r="AY513" s="105" t="s">
        <v>77</v>
      </c>
    </row>
    <row r="514" spans="2:65" s="8" customFormat="1" x14ac:dyDescent="0.2">
      <c r="B514" s="110"/>
      <c r="D514" s="104" t="s">
        <v>83</v>
      </c>
      <c r="E514" s="111" t="s">
        <v>0</v>
      </c>
      <c r="F514" s="112" t="s">
        <v>81</v>
      </c>
      <c r="H514" s="113">
        <v>4</v>
      </c>
      <c r="I514" s="114"/>
      <c r="L514" s="110"/>
      <c r="M514" s="115"/>
      <c r="T514" s="116"/>
      <c r="AT514" s="111" t="s">
        <v>83</v>
      </c>
      <c r="AU514" s="111" t="s">
        <v>82</v>
      </c>
      <c r="AV514" s="8" t="s">
        <v>82</v>
      </c>
      <c r="AW514" s="8" t="s">
        <v>18</v>
      </c>
      <c r="AX514" s="8" t="s">
        <v>45</v>
      </c>
      <c r="AY514" s="111" t="s">
        <v>77</v>
      </c>
    </row>
    <row r="515" spans="2:65" s="7" customFormat="1" x14ac:dyDescent="0.2">
      <c r="B515" s="103"/>
      <c r="D515" s="104" t="s">
        <v>83</v>
      </c>
      <c r="E515" s="105" t="s">
        <v>0</v>
      </c>
      <c r="F515" s="106" t="s">
        <v>566</v>
      </c>
      <c r="H515" s="105" t="s">
        <v>0</v>
      </c>
      <c r="I515" s="107"/>
      <c r="L515" s="103"/>
      <c r="M515" s="108"/>
      <c r="T515" s="109"/>
      <c r="AT515" s="105" t="s">
        <v>83</v>
      </c>
      <c r="AU515" s="105" t="s">
        <v>82</v>
      </c>
      <c r="AV515" s="7" t="s">
        <v>46</v>
      </c>
      <c r="AW515" s="7" t="s">
        <v>18</v>
      </c>
      <c r="AX515" s="7" t="s">
        <v>45</v>
      </c>
      <c r="AY515" s="105" t="s">
        <v>77</v>
      </c>
    </row>
    <row r="516" spans="2:65" s="8" customFormat="1" x14ac:dyDescent="0.2">
      <c r="B516" s="110"/>
      <c r="D516" s="104" t="s">
        <v>83</v>
      </c>
      <c r="E516" s="111" t="s">
        <v>0</v>
      </c>
      <c r="F516" s="112" t="s">
        <v>133</v>
      </c>
      <c r="H516" s="113">
        <v>10</v>
      </c>
      <c r="I516" s="114"/>
      <c r="L516" s="110"/>
      <c r="M516" s="115"/>
      <c r="T516" s="116"/>
      <c r="AT516" s="111" t="s">
        <v>83</v>
      </c>
      <c r="AU516" s="111" t="s">
        <v>82</v>
      </c>
      <c r="AV516" s="8" t="s">
        <v>82</v>
      </c>
      <c r="AW516" s="8" t="s">
        <v>18</v>
      </c>
      <c r="AX516" s="8" t="s">
        <v>45</v>
      </c>
      <c r="AY516" s="111" t="s">
        <v>77</v>
      </c>
    </row>
    <row r="517" spans="2:65" s="9" customFormat="1" x14ac:dyDescent="0.2">
      <c r="B517" s="117"/>
      <c r="D517" s="104" t="s">
        <v>83</v>
      </c>
      <c r="E517" s="118" t="s">
        <v>0</v>
      </c>
      <c r="F517" s="119" t="s">
        <v>85</v>
      </c>
      <c r="H517" s="120">
        <v>14</v>
      </c>
      <c r="I517" s="121"/>
      <c r="L517" s="117"/>
      <c r="M517" s="122"/>
      <c r="T517" s="123"/>
      <c r="AT517" s="118" t="s">
        <v>83</v>
      </c>
      <c r="AU517" s="118" t="s">
        <v>82</v>
      </c>
      <c r="AV517" s="9" t="s">
        <v>81</v>
      </c>
      <c r="AW517" s="9" t="s">
        <v>18</v>
      </c>
      <c r="AX517" s="9" t="s">
        <v>46</v>
      </c>
      <c r="AY517" s="118" t="s">
        <v>77</v>
      </c>
    </row>
    <row r="518" spans="2:65" s="1" customFormat="1" ht="24.2" customHeight="1" x14ac:dyDescent="0.2">
      <c r="B518" s="88"/>
      <c r="C518" s="124" t="s">
        <v>231</v>
      </c>
      <c r="D518" s="124" t="s">
        <v>152</v>
      </c>
      <c r="E518" s="125" t="s">
        <v>571</v>
      </c>
      <c r="F518" s="126" t="s">
        <v>572</v>
      </c>
      <c r="G518" s="127" t="s">
        <v>192</v>
      </c>
      <c r="H518" s="128">
        <v>27</v>
      </c>
      <c r="I518" s="129"/>
      <c r="J518" s="130">
        <f>ROUND(I518*H518,2)</f>
        <v>0</v>
      </c>
      <c r="K518" s="131"/>
      <c r="L518" s="132"/>
      <c r="M518" s="133" t="s">
        <v>0</v>
      </c>
      <c r="N518" s="134" t="s">
        <v>28</v>
      </c>
      <c r="P518" s="99">
        <f>O518*H518</f>
        <v>0</v>
      </c>
      <c r="Q518" s="99">
        <v>0</v>
      </c>
      <c r="R518" s="99">
        <f>Q518*H518</f>
        <v>0</v>
      </c>
      <c r="S518" s="99">
        <v>0</v>
      </c>
      <c r="T518" s="100">
        <f>S518*H518</f>
        <v>0</v>
      </c>
      <c r="AR518" s="101" t="s">
        <v>112</v>
      </c>
      <c r="AT518" s="101" t="s">
        <v>152</v>
      </c>
      <c r="AU518" s="101" t="s">
        <v>82</v>
      </c>
      <c r="AY518" s="10" t="s">
        <v>77</v>
      </c>
      <c r="BE518" s="102">
        <f>IF(N518="základná",J518,0)</f>
        <v>0</v>
      </c>
      <c r="BF518" s="102">
        <f>IF(N518="znížená",J518,0)</f>
        <v>0</v>
      </c>
      <c r="BG518" s="102">
        <f>IF(N518="zákl. prenesená",J518,0)</f>
        <v>0</v>
      </c>
      <c r="BH518" s="102">
        <f>IF(N518="zníž. prenesená",J518,0)</f>
        <v>0</v>
      </c>
      <c r="BI518" s="102">
        <f>IF(N518="nulová",J518,0)</f>
        <v>0</v>
      </c>
      <c r="BJ518" s="10" t="s">
        <v>82</v>
      </c>
      <c r="BK518" s="102">
        <f>ROUND(I518*H518,2)</f>
        <v>0</v>
      </c>
      <c r="BL518" s="10" t="s">
        <v>81</v>
      </c>
      <c r="BM518" s="101" t="s">
        <v>573</v>
      </c>
    </row>
    <row r="519" spans="2:65" s="7" customFormat="1" x14ac:dyDescent="0.2">
      <c r="B519" s="103"/>
      <c r="D519" s="104" t="s">
        <v>83</v>
      </c>
      <c r="E519" s="105" t="s">
        <v>0</v>
      </c>
      <c r="F519" s="106" t="s">
        <v>564</v>
      </c>
      <c r="H519" s="105" t="s">
        <v>0</v>
      </c>
      <c r="I519" s="107"/>
      <c r="L519" s="103"/>
      <c r="M519" s="108"/>
      <c r="T519" s="109"/>
      <c r="AT519" s="105" t="s">
        <v>83</v>
      </c>
      <c r="AU519" s="105" t="s">
        <v>82</v>
      </c>
      <c r="AV519" s="7" t="s">
        <v>46</v>
      </c>
      <c r="AW519" s="7" t="s">
        <v>18</v>
      </c>
      <c r="AX519" s="7" t="s">
        <v>45</v>
      </c>
      <c r="AY519" s="105" t="s">
        <v>77</v>
      </c>
    </row>
    <row r="520" spans="2:65" s="7" customFormat="1" x14ac:dyDescent="0.2">
      <c r="B520" s="103"/>
      <c r="D520" s="104" t="s">
        <v>83</v>
      </c>
      <c r="E520" s="105" t="s">
        <v>0</v>
      </c>
      <c r="F520" s="106" t="s">
        <v>565</v>
      </c>
      <c r="H520" s="105" t="s">
        <v>0</v>
      </c>
      <c r="I520" s="107"/>
      <c r="L520" s="103"/>
      <c r="M520" s="108"/>
      <c r="T520" s="109"/>
      <c r="AT520" s="105" t="s">
        <v>83</v>
      </c>
      <c r="AU520" s="105" t="s">
        <v>82</v>
      </c>
      <c r="AV520" s="7" t="s">
        <v>46</v>
      </c>
      <c r="AW520" s="7" t="s">
        <v>18</v>
      </c>
      <c r="AX520" s="7" t="s">
        <v>45</v>
      </c>
      <c r="AY520" s="105" t="s">
        <v>77</v>
      </c>
    </row>
    <row r="521" spans="2:65" s="8" customFormat="1" x14ac:dyDescent="0.2">
      <c r="B521" s="110"/>
      <c r="D521" s="104" t="s">
        <v>83</v>
      </c>
      <c r="E521" s="111" t="s">
        <v>0</v>
      </c>
      <c r="F521" s="112" t="s">
        <v>45</v>
      </c>
      <c r="H521" s="113">
        <v>0</v>
      </c>
      <c r="I521" s="114"/>
      <c r="L521" s="110"/>
      <c r="M521" s="115"/>
      <c r="T521" s="116"/>
      <c r="AT521" s="111" t="s">
        <v>83</v>
      </c>
      <c r="AU521" s="111" t="s">
        <v>82</v>
      </c>
      <c r="AV521" s="8" t="s">
        <v>82</v>
      </c>
      <c r="AW521" s="8" t="s">
        <v>18</v>
      </c>
      <c r="AX521" s="8" t="s">
        <v>45</v>
      </c>
      <c r="AY521" s="111" t="s">
        <v>77</v>
      </c>
    </row>
    <row r="522" spans="2:65" s="7" customFormat="1" x14ac:dyDescent="0.2">
      <c r="B522" s="103"/>
      <c r="D522" s="104" t="s">
        <v>83</v>
      </c>
      <c r="E522" s="105" t="s">
        <v>0</v>
      </c>
      <c r="F522" s="106" t="s">
        <v>566</v>
      </c>
      <c r="H522" s="105" t="s">
        <v>0</v>
      </c>
      <c r="I522" s="107"/>
      <c r="L522" s="103"/>
      <c r="M522" s="108"/>
      <c r="T522" s="109"/>
      <c r="AT522" s="105" t="s">
        <v>83</v>
      </c>
      <c r="AU522" s="105" t="s">
        <v>82</v>
      </c>
      <c r="AV522" s="7" t="s">
        <v>46</v>
      </c>
      <c r="AW522" s="7" t="s">
        <v>18</v>
      </c>
      <c r="AX522" s="7" t="s">
        <v>45</v>
      </c>
      <c r="AY522" s="105" t="s">
        <v>77</v>
      </c>
    </row>
    <row r="523" spans="2:65" s="8" customFormat="1" x14ac:dyDescent="0.2">
      <c r="B523" s="110"/>
      <c r="D523" s="104" t="s">
        <v>83</v>
      </c>
      <c r="E523" s="111" t="s">
        <v>0</v>
      </c>
      <c r="F523" s="112" t="s">
        <v>194</v>
      </c>
      <c r="H523" s="113">
        <v>27</v>
      </c>
      <c r="I523" s="114"/>
      <c r="L523" s="110"/>
      <c r="M523" s="115"/>
      <c r="T523" s="116"/>
      <c r="AT523" s="111" t="s">
        <v>83</v>
      </c>
      <c r="AU523" s="111" t="s">
        <v>82</v>
      </c>
      <c r="AV523" s="8" t="s">
        <v>82</v>
      </c>
      <c r="AW523" s="8" t="s">
        <v>18</v>
      </c>
      <c r="AX523" s="8" t="s">
        <v>45</v>
      </c>
      <c r="AY523" s="111" t="s">
        <v>77</v>
      </c>
    </row>
    <row r="524" spans="2:65" s="9" customFormat="1" x14ac:dyDescent="0.2">
      <c r="B524" s="117"/>
      <c r="D524" s="104" t="s">
        <v>83</v>
      </c>
      <c r="E524" s="118" t="s">
        <v>0</v>
      </c>
      <c r="F524" s="119" t="s">
        <v>85</v>
      </c>
      <c r="H524" s="120">
        <v>27</v>
      </c>
      <c r="I524" s="121"/>
      <c r="L524" s="117"/>
      <c r="M524" s="122"/>
      <c r="T524" s="123"/>
      <c r="AT524" s="118" t="s">
        <v>83</v>
      </c>
      <c r="AU524" s="118" t="s">
        <v>82</v>
      </c>
      <c r="AV524" s="9" t="s">
        <v>81</v>
      </c>
      <c r="AW524" s="9" t="s">
        <v>18</v>
      </c>
      <c r="AX524" s="9" t="s">
        <v>46</v>
      </c>
      <c r="AY524" s="118" t="s">
        <v>77</v>
      </c>
    </row>
    <row r="525" spans="2:65" s="1" customFormat="1" ht="16.5" customHeight="1" x14ac:dyDescent="0.2">
      <c r="B525" s="88"/>
      <c r="C525" s="124" t="s">
        <v>263</v>
      </c>
      <c r="D525" s="124" t="s">
        <v>152</v>
      </c>
      <c r="E525" s="125" t="s">
        <v>232</v>
      </c>
      <c r="F525" s="126" t="s">
        <v>233</v>
      </c>
      <c r="G525" s="127" t="s">
        <v>192</v>
      </c>
      <c r="H525" s="128">
        <v>2</v>
      </c>
      <c r="I525" s="129"/>
      <c r="J525" s="130">
        <f>ROUND(I525*H525,2)</f>
        <v>0</v>
      </c>
      <c r="K525" s="131"/>
      <c r="L525" s="132"/>
      <c r="M525" s="133" t="s">
        <v>0</v>
      </c>
      <c r="N525" s="134" t="s">
        <v>28</v>
      </c>
      <c r="P525" s="99">
        <f>O525*H525</f>
        <v>0</v>
      </c>
      <c r="Q525" s="99">
        <v>0</v>
      </c>
      <c r="R525" s="99">
        <f>Q525*H525</f>
        <v>0</v>
      </c>
      <c r="S525" s="99">
        <v>0</v>
      </c>
      <c r="T525" s="100">
        <f>S525*H525</f>
        <v>0</v>
      </c>
      <c r="AR525" s="101" t="s">
        <v>112</v>
      </c>
      <c r="AT525" s="101" t="s">
        <v>152</v>
      </c>
      <c r="AU525" s="101" t="s">
        <v>82</v>
      </c>
      <c r="AY525" s="10" t="s">
        <v>77</v>
      </c>
      <c r="BE525" s="102">
        <f>IF(N525="základná",J525,0)</f>
        <v>0</v>
      </c>
      <c r="BF525" s="102">
        <f>IF(N525="znížená",J525,0)</f>
        <v>0</v>
      </c>
      <c r="BG525" s="102">
        <f>IF(N525="zákl. prenesená",J525,0)</f>
        <v>0</v>
      </c>
      <c r="BH525" s="102">
        <f>IF(N525="zníž. prenesená",J525,0)</f>
        <v>0</v>
      </c>
      <c r="BI525" s="102">
        <f>IF(N525="nulová",J525,0)</f>
        <v>0</v>
      </c>
      <c r="BJ525" s="10" t="s">
        <v>82</v>
      </c>
      <c r="BK525" s="102">
        <f>ROUND(I525*H525,2)</f>
        <v>0</v>
      </c>
      <c r="BL525" s="10" t="s">
        <v>81</v>
      </c>
      <c r="BM525" s="101" t="s">
        <v>574</v>
      </c>
    </row>
    <row r="526" spans="2:65" s="7" customFormat="1" x14ac:dyDescent="0.2">
      <c r="B526" s="103"/>
      <c r="D526" s="104" t="s">
        <v>83</v>
      </c>
      <c r="E526" s="105" t="s">
        <v>0</v>
      </c>
      <c r="F526" s="106" t="s">
        <v>564</v>
      </c>
      <c r="H526" s="105" t="s">
        <v>0</v>
      </c>
      <c r="I526" s="107"/>
      <c r="L526" s="103"/>
      <c r="M526" s="108"/>
      <c r="T526" s="109"/>
      <c r="AT526" s="105" t="s">
        <v>83</v>
      </c>
      <c r="AU526" s="105" t="s">
        <v>82</v>
      </c>
      <c r="AV526" s="7" t="s">
        <v>46</v>
      </c>
      <c r="AW526" s="7" t="s">
        <v>18</v>
      </c>
      <c r="AX526" s="7" t="s">
        <v>45</v>
      </c>
      <c r="AY526" s="105" t="s">
        <v>77</v>
      </c>
    </row>
    <row r="527" spans="2:65" s="7" customFormat="1" x14ac:dyDescent="0.2">
      <c r="B527" s="103"/>
      <c r="D527" s="104" t="s">
        <v>83</v>
      </c>
      <c r="E527" s="105" t="s">
        <v>0</v>
      </c>
      <c r="F527" s="106" t="s">
        <v>565</v>
      </c>
      <c r="H527" s="105" t="s">
        <v>0</v>
      </c>
      <c r="I527" s="107"/>
      <c r="L527" s="103"/>
      <c r="M527" s="108"/>
      <c r="T527" s="109"/>
      <c r="AT527" s="105" t="s">
        <v>83</v>
      </c>
      <c r="AU527" s="105" t="s">
        <v>82</v>
      </c>
      <c r="AV527" s="7" t="s">
        <v>46</v>
      </c>
      <c r="AW527" s="7" t="s">
        <v>18</v>
      </c>
      <c r="AX527" s="7" t="s">
        <v>45</v>
      </c>
      <c r="AY527" s="105" t="s">
        <v>77</v>
      </c>
    </row>
    <row r="528" spans="2:65" s="8" customFormat="1" x14ac:dyDescent="0.2">
      <c r="B528" s="110"/>
      <c r="D528" s="104" t="s">
        <v>83</v>
      </c>
      <c r="E528" s="111" t="s">
        <v>0</v>
      </c>
      <c r="F528" s="112" t="s">
        <v>46</v>
      </c>
      <c r="H528" s="113">
        <v>1</v>
      </c>
      <c r="I528" s="114"/>
      <c r="L528" s="110"/>
      <c r="M528" s="115"/>
      <c r="T528" s="116"/>
      <c r="AT528" s="111" t="s">
        <v>83</v>
      </c>
      <c r="AU528" s="111" t="s">
        <v>82</v>
      </c>
      <c r="AV528" s="8" t="s">
        <v>82</v>
      </c>
      <c r="AW528" s="8" t="s">
        <v>18</v>
      </c>
      <c r="AX528" s="8" t="s">
        <v>45</v>
      </c>
      <c r="AY528" s="111" t="s">
        <v>77</v>
      </c>
    </row>
    <row r="529" spans="2:65" s="7" customFormat="1" x14ac:dyDescent="0.2">
      <c r="B529" s="103"/>
      <c r="D529" s="104" t="s">
        <v>83</v>
      </c>
      <c r="E529" s="105" t="s">
        <v>0</v>
      </c>
      <c r="F529" s="106" t="s">
        <v>566</v>
      </c>
      <c r="H529" s="105" t="s">
        <v>0</v>
      </c>
      <c r="I529" s="107"/>
      <c r="L529" s="103"/>
      <c r="M529" s="108"/>
      <c r="T529" s="109"/>
      <c r="AT529" s="105" t="s">
        <v>83</v>
      </c>
      <c r="AU529" s="105" t="s">
        <v>82</v>
      </c>
      <c r="AV529" s="7" t="s">
        <v>46</v>
      </c>
      <c r="AW529" s="7" t="s">
        <v>18</v>
      </c>
      <c r="AX529" s="7" t="s">
        <v>45</v>
      </c>
      <c r="AY529" s="105" t="s">
        <v>77</v>
      </c>
    </row>
    <row r="530" spans="2:65" s="8" customFormat="1" x14ac:dyDescent="0.2">
      <c r="B530" s="110"/>
      <c r="D530" s="104" t="s">
        <v>83</v>
      </c>
      <c r="E530" s="111" t="s">
        <v>0</v>
      </c>
      <c r="F530" s="112" t="s">
        <v>46</v>
      </c>
      <c r="H530" s="113">
        <v>1</v>
      </c>
      <c r="I530" s="114"/>
      <c r="L530" s="110"/>
      <c r="M530" s="115"/>
      <c r="T530" s="116"/>
      <c r="AT530" s="111" t="s">
        <v>83</v>
      </c>
      <c r="AU530" s="111" t="s">
        <v>82</v>
      </c>
      <c r="AV530" s="8" t="s">
        <v>82</v>
      </c>
      <c r="AW530" s="8" t="s">
        <v>18</v>
      </c>
      <c r="AX530" s="8" t="s">
        <v>45</v>
      </c>
      <c r="AY530" s="111" t="s">
        <v>77</v>
      </c>
    </row>
    <row r="531" spans="2:65" s="9" customFormat="1" x14ac:dyDescent="0.2">
      <c r="B531" s="117"/>
      <c r="D531" s="104" t="s">
        <v>83</v>
      </c>
      <c r="E531" s="118" t="s">
        <v>0</v>
      </c>
      <c r="F531" s="119" t="s">
        <v>85</v>
      </c>
      <c r="H531" s="120">
        <v>2</v>
      </c>
      <c r="I531" s="121"/>
      <c r="L531" s="117"/>
      <c r="M531" s="122"/>
      <c r="T531" s="123"/>
      <c r="AT531" s="118" t="s">
        <v>83</v>
      </c>
      <c r="AU531" s="118" t="s">
        <v>82</v>
      </c>
      <c r="AV531" s="9" t="s">
        <v>81</v>
      </c>
      <c r="AW531" s="9" t="s">
        <v>18</v>
      </c>
      <c r="AX531" s="9" t="s">
        <v>46</v>
      </c>
      <c r="AY531" s="118" t="s">
        <v>77</v>
      </c>
    </row>
    <row r="532" spans="2:65" s="1" customFormat="1" ht="16.5" customHeight="1" x14ac:dyDescent="0.2">
      <c r="B532" s="88"/>
      <c r="C532" s="124" t="s">
        <v>242</v>
      </c>
      <c r="D532" s="124" t="s">
        <v>152</v>
      </c>
      <c r="E532" s="125" t="s">
        <v>235</v>
      </c>
      <c r="F532" s="126" t="s">
        <v>236</v>
      </c>
      <c r="G532" s="127" t="s">
        <v>192</v>
      </c>
      <c r="H532" s="128">
        <v>5</v>
      </c>
      <c r="I532" s="129"/>
      <c r="J532" s="130">
        <f>ROUND(I532*H532,2)</f>
        <v>0</v>
      </c>
      <c r="K532" s="131"/>
      <c r="L532" s="132"/>
      <c r="M532" s="133" t="s">
        <v>0</v>
      </c>
      <c r="N532" s="134" t="s">
        <v>28</v>
      </c>
      <c r="P532" s="99">
        <f>O532*H532</f>
        <v>0</v>
      </c>
      <c r="Q532" s="99">
        <v>0</v>
      </c>
      <c r="R532" s="99">
        <f>Q532*H532</f>
        <v>0</v>
      </c>
      <c r="S532" s="99">
        <v>0</v>
      </c>
      <c r="T532" s="100">
        <f>S532*H532</f>
        <v>0</v>
      </c>
      <c r="AR532" s="101" t="s">
        <v>112</v>
      </c>
      <c r="AT532" s="101" t="s">
        <v>152</v>
      </c>
      <c r="AU532" s="101" t="s">
        <v>82</v>
      </c>
      <c r="AY532" s="10" t="s">
        <v>77</v>
      </c>
      <c r="BE532" s="102">
        <f>IF(N532="základná",J532,0)</f>
        <v>0</v>
      </c>
      <c r="BF532" s="102">
        <f>IF(N532="znížená",J532,0)</f>
        <v>0</v>
      </c>
      <c r="BG532" s="102">
        <f>IF(N532="zákl. prenesená",J532,0)</f>
        <v>0</v>
      </c>
      <c r="BH532" s="102">
        <f>IF(N532="zníž. prenesená",J532,0)</f>
        <v>0</v>
      </c>
      <c r="BI532" s="102">
        <f>IF(N532="nulová",J532,0)</f>
        <v>0</v>
      </c>
      <c r="BJ532" s="10" t="s">
        <v>82</v>
      </c>
      <c r="BK532" s="102">
        <f>ROUND(I532*H532,2)</f>
        <v>0</v>
      </c>
      <c r="BL532" s="10" t="s">
        <v>81</v>
      </c>
      <c r="BM532" s="101" t="s">
        <v>575</v>
      </c>
    </row>
    <row r="533" spans="2:65" s="7" customFormat="1" x14ac:dyDescent="0.2">
      <c r="B533" s="103"/>
      <c r="D533" s="104" t="s">
        <v>83</v>
      </c>
      <c r="E533" s="105" t="s">
        <v>0</v>
      </c>
      <c r="F533" s="106" t="s">
        <v>564</v>
      </c>
      <c r="H533" s="105" t="s">
        <v>0</v>
      </c>
      <c r="I533" s="107"/>
      <c r="L533" s="103"/>
      <c r="M533" s="108"/>
      <c r="T533" s="109"/>
      <c r="AT533" s="105" t="s">
        <v>83</v>
      </c>
      <c r="AU533" s="105" t="s">
        <v>82</v>
      </c>
      <c r="AV533" s="7" t="s">
        <v>46</v>
      </c>
      <c r="AW533" s="7" t="s">
        <v>18</v>
      </c>
      <c r="AX533" s="7" t="s">
        <v>45</v>
      </c>
      <c r="AY533" s="105" t="s">
        <v>77</v>
      </c>
    </row>
    <row r="534" spans="2:65" s="7" customFormat="1" x14ac:dyDescent="0.2">
      <c r="B534" s="103"/>
      <c r="D534" s="104" t="s">
        <v>83</v>
      </c>
      <c r="E534" s="105" t="s">
        <v>0</v>
      </c>
      <c r="F534" s="106" t="s">
        <v>565</v>
      </c>
      <c r="H534" s="105" t="s">
        <v>0</v>
      </c>
      <c r="I534" s="107"/>
      <c r="L534" s="103"/>
      <c r="M534" s="108"/>
      <c r="T534" s="109"/>
      <c r="AT534" s="105" t="s">
        <v>83</v>
      </c>
      <c r="AU534" s="105" t="s">
        <v>82</v>
      </c>
      <c r="AV534" s="7" t="s">
        <v>46</v>
      </c>
      <c r="AW534" s="7" t="s">
        <v>18</v>
      </c>
      <c r="AX534" s="7" t="s">
        <v>45</v>
      </c>
      <c r="AY534" s="105" t="s">
        <v>77</v>
      </c>
    </row>
    <row r="535" spans="2:65" s="8" customFormat="1" x14ac:dyDescent="0.2">
      <c r="B535" s="110"/>
      <c r="D535" s="104" t="s">
        <v>83</v>
      </c>
      <c r="E535" s="111" t="s">
        <v>0</v>
      </c>
      <c r="F535" s="112" t="s">
        <v>45</v>
      </c>
      <c r="H535" s="113">
        <v>0</v>
      </c>
      <c r="I535" s="114"/>
      <c r="L535" s="110"/>
      <c r="M535" s="115"/>
      <c r="T535" s="116"/>
      <c r="AT535" s="111" t="s">
        <v>83</v>
      </c>
      <c r="AU535" s="111" t="s">
        <v>82</v>
      </c>
      <c r="AV535" s="8" t="s">
        <v>82</v>
      </c>
      <c r="AW535" s="8" t="s">
        <v>18</v>
      </c>
      <c r="AX535" s="8" t="s">
        <v>45</v>
      </c>
      <c r="AY535" s="111" t="s">
        <v>77</v>
      </c>
    </row>
    <row r="536" spans="2:65" s="7" customFormat="1" x14ac:dyDescent="0.2">
      <c r="B536" s="103"/>
      <c r="D536" s="104" t="s">
        <v>83</v>
      </c>
      <c r="E536" s="105" t="s">
        <v>0</v>
      </c>
      <c r="F536" s="106" t="s">
        <v>566</v>
      </c>
      <c r="H536" s="105" t="s">
        <v>0</v>
      </c>
      <c r="I536" s="107"/>
      <c r="L536" s="103"/>
      <c r="M536" s="108"/>
      <c r="T536" s="109"/>
      <c r="AT536" s="105" t="s">
        <v>83</v>
      </c>
      <c r="AU536" s="105" t="s">
        <v>82</v>
      </c>
      <c r="AV536" s="7" t="s">
        <v>46</v>
      </c>
      <c r="AW536" s="7" t="s">
        <v>18</v>
      </c>
      <c r="AX536" s="7" t="s">
        <v>45</v>
      </c>
      <c r="AY536" s="105" t="s">
        <v>77</v>
      </c>
    </row>
    <row r="537" spans="2:65" s="8" customFormat="1" x14ac:dyDescent="0.2">
      <c r="B537" s="110"/>
      <c r="D537" s="104" t="s">
        <v>83</v>
      </c>
      <c r="E537" s="111" t="s">
        <v>0</v>
      </c>
      <c r="F537" s="112" t="s">
        <v>295</v>
      </c>
      <c r="H537" s="113">
        <v>5</v>
      </c>
      <c r="I537" s="114"/>
      <c r="L537" s="110"/>
      <c r="M537" s="115"/>
      <c r="T537" s="116"/>
      <c r="AT537" s="111" t="s">
        <v>83</v>
      </c>
      <c r="AU537" s="111" t="s">
        <v>82</v>
      </c>
      <c r="AV537" s="8" t="s">
        <v>82</v>
      </c>
      <c r="AW537" s="8" t="s">
        <v>18</v>
      </c>
      <c r="AX537" s="8" t="s">
        <v>45</v>
      </c>
      <c r="AY537" s="111" t="s">
        <v>77</v>
      </c>
    </row>
    <row r="538" spans="2:65" s="9" customFormat="1" x14ac:dyDescent="0.2">
      <c r="B538" s="117"/>
      <c r="D538" s="104" t="s">
        <v>83</v>
      </c>
      <c r="E538" s="118" t="s">
        <v>0</v>
      </c>
      <c r="F538" s="119" t="s">
        <v>85</v>
      </c>
      <c r="H538" s="120">
        <v>5</v>
      </c>
      <c r="I538" s="121"/>
      <c r="L538" s="117"/>
      <c r="M538" s="122"/>
      <c r="T538" s="123"/>
      <c r="AT538" s="118" t="s">
        <v>83</v>
      </c>
      <c r="AU538" s="118" t="s">
        <v>82</v>
      </c>
      <c r="AV538" s="9" t="s">
        <v>81</v>
      </c>
      <c r="AW538" s="9" t="s">
        <v>18</v>
      </c>
      <c r="AX538" s="9" t="s">
        <v>46</v>
      </c>
      <c r="AY538" s="118" t="s">
        <v>77</v>
      </c>
    </row>
    <row r="539" spans="2:65" s="1" customFormat="1" ht="16.5" customHeight="1" x14ac:dyDescent="0.2">
      <c r="B539" s="88"/>
      <c r="C539" s="124" t="s">
        <v>268</v>
      </c>
      <c r="D539" s="124" t="s">
        <v>152</v>
      </c>
      <c r="E539" s="125" t="s">
        <v>238</v>
      </c>
      <c r="F539" s="126" t="s">
        <v>239</v>
      </c>
      <c r="G539" s="127" t="s">
        <v>192</v>
      </c>
      <c r="H539" s="128">
        <v>7</v>
      </c>
      <c r="I539" s="129"/>
      <c r="J539" s="130">
        <f>ROUND(I539*H539,2)</f>
        <v>0</v>
      </c>
      <c r="K539" s="131"/>
      <c r="L539" s="132"/>
      <c r="M539" s="133" t="s">
        <v>0</v>
      </c>
      <c r="N539" s="134" t="s">
        <v>28</v>
      </c>
      <c r="P539" s="99">
        <f>O539*H539</f>
        <v>0</v>
      </c>
      <c r="Q539" s="99">
        <v>0</v>
      </c>
      <c r="R539" s="99">
        <f>Q539*H539</f>
        <v>0</v>
      </c>
      <c r="S539" s="99">
        <v>0</v>
      </c>
      <c r="T539" s="100">
        <f>S539*H539</f>
        <v>0</v>
      </c>
      <c r="AR539" s="101" t="s">
        <v>112</v>
      </c>
      <c r="AT539" s="101" t="s">
        <v>152</v>
      </c>
      <c r="AU539" s="101" t="s">
        <v>82</v>
      </c>
      <c r="AY539" s="10" t="s">
        <v>77</v>
      </c>
      <c r="BE539" s="102">
        <f>IF(N539="základná",J539,0)</f>
        <v>0</v>
      </c>
      <c r="BF539" s="102">
        <f>IF(N539="znížená",J539,0)</f>
        <v>0</v>
      </c>
      <c r="BG539" s="102">
        <f>IF(N539="zákl. prenesená",J539,0)</f>
        <v>0</v>
      </c>
      <c r="BH539" s="102">
        <f>IF(N539="zníž. prenesená",J539,0)</f>
        <v>0</v>
      </c>
      <c r="BI539" s="102">
        <f>IF(N539="nulová",J539,0)</f>
        <v>0</v>
      </c>
      <c r="BJ539" s="10" t="s">
        <v>82</v>
      </c>
      <c r="BK539" s="102">
        <f>ROUND(I539*H539,2)</f>
        <v>0</v>
      </c>
      <c r="BL539" s="10" t="s">
        <v>81</v>
      </c>
      <c r="BM539" s="101" t="s">
        <v>576</v>
      </c>
    </row>
    <row r="540" spans="2:65" s="7" customFormat="1" x14ac:dyDescent="0.2">
      <c r="B540" s="103"/>
      <c r="D540" s="104" t="s">
        <v>83</v>
      </c>
      <c r="E540" s="105" t="s">
        <v>0</v>
      </c>
      <c r="F540" s="106" t="s">
        <v>564</v>
      </c>
      <c r="H540" s="105" t="s">
        <v>0</v>
      </c>
      <c r="I540" s="107"/>
      <c r="L540" s="103"/>
      <c r="M540" s="108"/>
      <c r="T540" s="109"/>
      <c r="AT540" s="105" t="s">
        <v>83</v>
      </c>
      <c r="AU540" s="105" t="s">
        <v>82</v>
      </c>
      <c r="AV540" s="7" t="s">
        <v>46</v>
      </c>
      <c r="AW540" s="7" t="s">
        <v>18</v>
      </c>
      <c r="AX540" s="7" t="s">
        <v>45</v>
      </c>
      <c r="AY540" s="105" t="s">
        <v>77</v>
      </c>
    </row>
    <row r="541" spans="2:65" s="7" customFormat="1" x14ac:dyDescent="0.2">
      <c r="B541" s="103"/>
      <c r="D541" s="104" t="s">
        <v>83</v>
      </c>
      <c r="E541" s="105" t="s">
        <v>0</v>
      </c>
      <c r="F541" s="106" t="s">
        <v>565</v>
      </c>
      <c r="H541" s="105" t="s">
        <v>0</v>
      </c>
      <c r="I541" s="107"/>
      <c r="L541" s="103"/>
      <c r="M541" s="108"/>
      <c r="T541" s="109"/>
      <c r="AT541" s="105" t="s">
        <v>83</v>
      </c>
      <c r="AU541" s="105" t="s">
        <v>82</v>
      </c>
      <c r="AV541" s="7" t="s">
        <v>46</v>
      </c>
      <c r="AW541" s="7" t="s">
        <v>18</v>
      </c>
      <c r="AX541" s="7" t="s">
        <v>45</v>
      </c>
      <c r="AY541" s="105" t="s">
        <v>77</v>
      </c>
    </row>
    <row r="542" spans="2:65" s="8" customFormat="1" x14ac:dyDescent="0.2">
      <c r="B542" s="110"/>
      <c r="D542" s="104" t="s">
        <v>83</v>
      </c>
      <c r="E542" s="111" t="s">
        <v>0</v>
      </c>
      <c r="F542" s="112" t="s">
        <v>337</v>
      </c>
      <c r="H542" s="113">
        <v>3</v>
      </c>
      <c r="I542" s="114"/>
      <c r="L542" s="110"/>
      <c r="M542" s="115"/>
      <c r="T542" s="116"/>
      <c r="AT542" s="111" t="s">
        <v>83</v>
      </c>
      <c r="AU542" s="111" t="s">
        <v>82</v>
      </c>
      <c r="AV542" s="8" t="s">
        <v>82</v>
      </c>
      <c r="AW542" s="8" t="s">
        <v>18</v>
      </c>
      <c r="AX542" s="8" t="s">
        <v>45</v>
      </c>
      <c r="AY542" s="111" t="s">
        <v>77</v>
      </c>
    </row>
    <row r="543" spans="2:65" s="7" customFormat="1" x14ac:dyDescent="0.2">
      <c r="B543" s="103"/>
      <c r="D543" s="104" t="s">
        <v>83</v>
      </c>
      <c r="E543" s="105" t="s">
        <v>0</v>
      </c>
      <c r="F543" s="106" t="s">
        <v>566</v>
      </c>
      <c r="H543" s="105" t="s">
        <v>0</v>
      </c>
      <c r="I543" s="107"/>
      <c r="L543" s="103"/>
      <c r="M543" s="108"/>
      <c r="T543" s="109"/>
      <c r="AT543" s="105" t="s">
        <v>83</v>
      </c>
      <c r="AU543" s="105" t="s">
        <v>82</v>
      </c>
      <c r="AV543" s="7" t="s">
        <v>46</v>
      </c>
      <c r="AW543" s="7" t="s">
        <v>18</v>
      </c>
      <c r="AX543" s="7" t="s">
        <v>45</v>
      </c>
      <c r="AY543" s="105" t="s">
        <v>77</v>
      </c>
    </row>
    <row r="544" spans="2:65" s="8" customFormat="1" x14ac:dyDescent="0.2">
      <c r="B544" s="110"/>
      <c r="D544" s="104" t="s">
        <v>83</v>
      </c>
      <c r="E544" s="111" t="s">
        <v>0</v>
      </c>
      <c r="F544" s="112" t="s">
        <v>81</v>
      </c>
      <c r="H544" s="113">
        <v>4</v>
      </c>
      <c r="I544" s="114"/>
      <c r="L544" s="110"/>
      <c r="M544" s="115"/>
      <c r="T544" s="116"/>
      <c r="AT544" s="111" t="s">
        <v>83</v>
      </c>
      <c r="AU544" s="111" t="s">
        <v>82</v>
      </c>
      <c r="AV544" s="8" t="s">
        <v>82</v>
      </c>
      <c r="AW544" s="8" t="s">
        <v>18</v>
      </c>
      <c r="AX544" s="8" t="s">
        <v>45</v>
      </c>
      <c r="AY544" s="111" t="s">
        <v>77</v>
      </c>
    </row>
    <row r="545" spans="2:65" s="9" customFormat="1" x14ac:dyDescent="0.2">
      <c r="B545" s="117"/>
      <c r="D545" s="104" t="s">
        <v>83</v>
      </c>
      <c r="E545" s="118" t="s">
        <v>0</v>
      </c>
      <c r="F545" s="119" t="s">
        <v>85</v>
      </c>
      <c r="H545" s="120">
        <v>7</v>
      </c>
      <c r="I545" s="121"/>
      <c r="L545" s="117"/>
      <c r="M545" s="122"/>
      <c r="T545" s="123"/>
      <c r="AT545" s="118" t="s">
        <v>83</v>
      </c>
      <c r="AU545" s="118" t="s">
        <v>82</v>
      </c>
      <c r="AV545" s="9" t="s">
        <v>81</v>
      </c>
      <c r="AW545" s="9" t="s">
        <v>18</v>
      </c>
      <c r="AX545" s="9" t="s">
        <v>46</v>
      </c>
      <c r="AY545" s="118" t="s">
        <v>77</v>
      </c>
    </row>
    <row r="546" spans="2:65" s="1" customFormat="1" ht="16.5" customHeight="1" x14ac:dyDescent="0.2">
      <c r="B546" s="88"/>
      <c r="C546" s="124" t="s">
        <v>271</v>
      </c>
      <c r="D546" s="124" t="s">
        <v>152</v>
      </c>
      <c r="E546" s="125" t="s">
        <v>240</v>
      </c>
      <c r="F546" s="126" t="s">
        <v>241</v>
      </c>
      <c r="G546" s="127" t="s">
        <v>192</v>
      </c>
      <c r="H546" s="128">
        <v>14</v>
      </c>
      <c r="I546" s="129"/>
      <c r="J546" s="130">
        <f>ROUND(I546*H546,2)</f>
        <v>0</v>
      </c>
      <c r="K546" s="131"/>
      <c r="L546" s="132"/>
      <c r="M546" s="133" t="s">
        <v>0</v>
      </c>
      <c r="N546" s="134" t="s">
        <v>28</v>
      </c>
      <c r="P546" s="99">
        <f>O546*H546</f>
        <v>0</v>
      </c>
      <c r="Q546" s="99">
        <v>0</v>
      </c>
      <c r="R546" s="99">
        <f>Q546*H546</f>
        <v>0</v>
      </c>
      <c r="S546" s="99">
        <v>0</v>
      </c>
      <c r="T546" s="100">
        <f>S546*H546</f>
        <v>0</v>
      </c>
      <c r="AR546" s="101" t="s">
        <v>112</v>
      </c>
      <c r="AT546" s="101" t="s">
        <v>152</v>
      </c>
      <c r="AU546" s="101" t="s">
        <v>82</v>
      </c>
      <c r="AY546" s="10" t="s">
        <v>77</v>
      </c>
      <c r="BE546" s="102">
        <f>IF(N546="základná",J546,0)</f>
        <v>0</v>
      </c>
      <c r="BF546" s="102">
        <f>IF(N546="znížená",J546,0)</f>
        <v>0</v>
      </c>
      <c r="BG546" s="102">
        <f>IF(N546="zákl. prenesená",J546,0)</f>
        <v>0</v>
      </c>
      <c r="BH546" s="102">
        <f>IF(N546="zníž. prenesená",J546,0)</f>
        <v>0</v>
      </c>
      <c r="BI546" s="102">
        <f>IF(N546="nulová",J546,0)</f>
        <v>0</v>
      </c>
      <c r="BJ546" s="10" t="s">
        <v>82</v>
      </c>
      <c r="BK546" s="102">
        <f>ROUND(I546*H546,2)</f>
        <v>0</v>
      </c>
      <c r="BL546" s="10" t="s">
        <v>81</v>
      </c>
      <c r="BM546" s="101" t="s">
        <v>577</v>
      </c>
    </row>
    <row r="547" spans="2:65" s="7" customFormat="1" x14ac:dyDescent="0.2">
      <c r="B547" s="103"/>
      <c r="D547" s="104" t="s">
        <v>83</v>
      </c>
      <c r="E547" s="105" t="s">
        <v>0</v>
      </c>
      <c r="F547" s="106" t="s">
        <v>564</v>
      </c>
      <c r="H547" s="105" t="s">
        <v>0</v>
      </c>
      <c r="I547" s="107"/>
      <c r="L547" s="103"/>
      <c r="M547" s="108"/>
      <c r="T547" s="109"/>
      <c r="AT547" s="105" t="s">
        <v>83</v>
      </c>
      <c r="AU547" s="105" t="s">
        <v>82</v>
      </c>
      <c r="AV547" s="7" t="s">
        <v>46</v>
      </c>
      <c r="AW547" s="7" t="s">
        <v>18</v>
      </c>
      <c r="AX547" s="7" t="s">
        <v>45</v>
      </c>
      <c r="AY547" s="105" t="s">
        <v>77</v>
      </c>
    </row>
    <row r="548" spans="2:65" s="7" customFormat="1" x14ac:dyDescent="0.2">
      <c r="B548" s="103"/>
      <c r="D548" s="104" t="s">
        <v>83</v>
      </c>
      <c r="E548" s="105" t="s">
        <v>0</v>
      </c>
      <c r="F548" s="106" t="s">
        <v>565</v>
      </c>
      <c r="H548" s="105" t="s">
        <v>0</v>
      </c>
      <c r="I548" s="107"/>
      <c r="L548" s="103"/>
      <c r="M548" s="108"/>
      <c r="T548" s="109"/>
      <c r="AT548" s="105" t="s">
        <v>83</v>
      </c>
      <c r="AU548" s="105" t="s">
        <v>82</v>
      </c>
      <c r="AV548" s="7" t="s">
        <v>46</v>
      </c>
      <c r="AW548" s="7" t="s">
        <v>18</v>
      </c>
      <c r="AX548" s="7" t="s">
        <v>45</v>
      </c>
      <c r="AY548" s="105" t="s">
        <v>77</v>
      </c>
    </row>
    <row r="549" spans="2:65" s="8" customFormat="1" x14ac:dyDescent="0.2">
      <c r="B549" s="110"/>
      <c r="D549" s="104" t="s">
        <v>83</v>
      </c>
      <c r="E549" s="111" t="s">
        <v>0</v>
      </c>
      <c r="F549" s="112" t="s">
        <v>82</v>
      </c>
      <c r="H549" s="113">
        <v>2</v>
      </c>
      <c r="I549" s="114"/>
      <c r="L549" s="110"/>
      <c r="M549" s="115"/>
      <c r="T549" s="116"/>
      <c r="AT549" s="111" t="s">
        <v>83</v>
      </c>
      <c r="AU549" s="111" t="s">
        <v>82</v>
      </c>
      <c r="AV549" s="8" t="s">
        <v>82</v>
      </c>
      <c r="AW549" s="8" t="s">
        <v>18</v>
      </c>
      <c r="AX549" s="8" t="s">
        <v>45</v>
      </c>
      <c r="AY549" s="111" t="s">
        <v>77</v>
      </c>
    </row>
    <row r="550" spans="2:65" s="7" customFormat="1" x14ac:dyDescent="0.2">
      <c r="B550" s="103"/>
      <c r="D550" s="104" t="s">
        <v>83</v>
      </c>
      <c r="E550" s="105" t="s">
        <v>0</v>
      </c>
      <c r="F550" s="106" t="s">
        <v>566</v>
      </c>
      <c r="H550" s="105" t="s">
        <v>0</v>
      </c>
      <c r="I550" s="107"/>
      <c r="L550" s="103"/>
      <c r="M550" s="108"/>
      <c r="T550" s="109"/>
      <c r="AT550" s="105" t="s">
        <v>83</v>
      </c>
      <c r="AU550" s="105" t="s">
        <v>82</v>
      </c>
      <c r="AV550" s="7" t="s">
        <v>46</v>
      </c>
      <c r="AW550" s="7" t="s">
        <v>18</v>
      </c>
      <c r="AX550" s="7" t="s">
        <v>45</v>
      </c>
      <c r="AY550" s="105" t="s">
        <v>77</v>
      </c>
    </row>
    <row r="551" spans="2:65" s="8" customFormat="1" x14ac:dyDescent="0.2">
      <c r="B551" s="110"/>
      <c r="D551" s="104" t="s">
        <v>83</v>
      </c>
      <c r="E551" s="111" t="s">
        <v>0</v>
      </c>
      <c r="F551" s="112" t="s">
        <v>139</v>
      </c>
      <c r="H551" s="113">
        <v>12</v>
      </c>
      <c r="I551" s="114"/>
      <c r="L551" s="110"/>
      <c r="M551" s="115"/>
      <c r="T551" s="116"/>
      <c r="AT551" s="111" t="s">
        <v>83</v>
      </c>
      <c r="AU551" s="111" t="s">
        <v>82</v>
      </c>
      <c r="AV551" s="8" t="s">
        <v>82</v>
      </c>
      <c r="AW551" s="8" t="s">
        <v>18</v>
      </c>
      <c r="AX551" s="8" t="s">
        <v>45</v>
      </c>
      <c r="AY551" s="111" t="s">
        <v>77</v>
      </c>
    </row>
    <row r="552" spans="2:65" s="9" customFormat="1" x14ac:dyDescent="0.2">
      <c r="B552" s="117"/>
      <c r="D552" s="104" t="s">
        <v>83</v>
      </c>
      <c r="E552" s="118" t="s">
        <v>0</v>
      </c>
      <c r="F552" s="119" t="s">
        <v>85</v>
      </c>
      <c r="H552" s="120">
        <v>14</v>
      </c>
      <c r="I552" s="121"/>
      <c r="L552" s="117"/>
      <c r="M552" s="122"/>
      <c r="T552" s="123"/>
      <c r="AT552" s="118" t="s">
        <v>83</v>
      </c>
      <c r="AU552" s="118" t="s">
        <v>82</v>
      </c>
      <c r="AV552" s="9" t="s">
        <v>81</v>
      </c>
      <c r="AW552" s="9" t="s">
        <v>18</v>
      </c>
      <c r="AX552" s="9" t="s">
        <v>46</v>
      </c>
      <c r="AY552" s="118" t="s">
        <v>77</v>
      </c>
    </row>
    <row r="553" spans="2:65" s="1" customFormat="1" ht="16.5" customHeight="1" x14ac:dyDescent="0.2">
      <c r="B553" s="88"/>
      <c r="C553" s="124" t="s">
        <v>310</v>
      </c>
      <c r="D553" s="124" t="s">
        <v>152</v>
      </c>
      <c r="E553" s="125" t="s">
        <v>578</v>
      </c>
      <c r="F553" s="126" t="s">
        <v>579</v>
      </c>
      <c r="G553" s="127" t="s">
        <v>192</v>
      </c>
      <c r="H553" s="128">
        <v>9</v>
      </c>
      <c r="I553" s="129"/>
      <c r="J553" s="130">
        <f>ROUND(I553*H553,2)</f>
        <v>0</v>
      </c>
      <c r="K553" s="131"/>
      <c r="L553" s="132"/>
      <c r="M553" s="133" t="s">
        <v>0</v>
      </c>
      <c r="N553" s="134" t="s">
        <v>28</v>
      </c>
      <c r="P553" s="99">
        <f>O553*H553</f>
        <v>0</v>
      </c>
      <c r="Q553" s="99">
        <v>0</v>
      </c>
      <c r="R553" s="99">
        <f>Q553*H553</f>
        <v>0</v>
      </c>
      <c r="S553" s="99">
        <v>0</v>
      </c>
      <c r="T553" s="100">
        <f>S553*H553</f>
        <v>0</v>
      </c>
      <c r="AR553" s="101" t="s">
        <v>112</v>
      </c>
      <c r="AT553" s="101" t="s">
        <v>152</v>
      </c>
      <c r="AU553" s="101" t="s">
        <v>82</v>
      </c>
      <c r="AY553" s="10" t="s">
        <v>77</v>
      </c>
      <c r="BE553" s="102">
        <f>IF(N553="základná",J553,0)</f>
        <v>0</v>
      </c>
      <c r="BF553" s="102">
        <f>IF(N553="znížená",J553,0)</f>
        <v>0</v>
      </c>
      <c r="BG553" s="102">
        <f>IF(N553="zákl. prenesená",J553,0)</f>
        <v>0</v>
      </c>
      <c r="BH553" s="102">
        <f>IF(N553="zníž. prenesená",J553,0)</f>
        <v>0</v>
      </c>
      <c r="BI553" s="102">
        <f>IF(N553="nulová",J553,0)</f>
        <v>0</v>
      </c>
      <c r="BJ553" s="10" t="s">
        <v>82</v>
      </c>
      <c r="BK553" s="102">
        <f>ROUND(I553*H553,2)</f>
        <v>0</v>
      </c>
      <c r="BL553" s="10" t="s">
        <v>81</v>
      </c>
      <c r="BM553" s="101" t="s">
        <v>580</v>
      </c>
    </row>
    <row r="554" spans="2:65" s="7" customFormat="1" x14ac:dyDescent="0.2">
      <c r="B554" s="103"/>
      <c r="D554" s="104" t="s">
        <v>83</v>
      </c>
      <c r="E554" s="105" t="s">
        <v>0</v>
      </c>
      <c r="F554" s="106" t="s">
        <v>564</v>
      </c>
      <c r="H554" s="105" t="s">
        <v>0</v>
      </c>
      <c r="I554" s="107"/>
      <c r="L554" s="103"/>
      <c r="M554" s="108"/>
      <c r="T554" s="109"/>
      <c r="AT554" s="105" t="s">
        <v>83</v>
      </c>
      <c r="AU554" s="105" t="s">
        <v>82</v>
      </c>
      <c r="AV554" s="7" t="s">
        <v>46</v>
      </c>
      <c r="AW554" s="7" t="s">
        <v>18</v>
      </c>
      <c r="AX554" s="7" t="s">
        <v>45</v>
      </c>
      <c r="AY554" s="105" t="s">
        <v>77</v>
      </c>
    </row>
    <row r="555" spans="2:65" s="7" customFormat="1" x14ac:dyDescent="0.2">
      <c r="B555" s="103"/>
      <c r="D555" s="104" t="s">
        <v>83</v>
      </c>
      <c r="E555" s="105" t="s">
        <v>0</v>
      </c>
      <c r="F555" s="106" t="s">
        <v>565</v>
      </c>
      <c r="H555" s="105" t="s">
        <v>0</v>
      </c>
      <c r="I555" s="107"/>
      <c r="L555" s="103"/>
      <c r="M555" s="108"/>
      <c r="T555" s="109"/>
      <c r="AT555" s="105" t="s">
        <v>83</v>
      </c>
      <c r="AU555" s="105" t="s">
        <v>82</v>
      </c>
      <c r="AV555" s="7" t="s">
        <v>46</v>
      </c>
      <c r="AW555" s="7" t="s">
        <v>18</v>
      </c>
      <c r="AX555" s="7" t="s">
        <v>45</v>
      </c>
      <c r="AY555" s="105" t="s">
        <v>77</v>
      </c>
    </row>
    <row r="556" spans="2:65" s="8" customFormat="1" x14ac:dyDescent="0.2">
      <c r="B556" s="110"/>
      <c r="D556" s="104" t="s">
        <v>83</v>
      </c>
      <c r="E556" s="111" t="s">
        <v>0</v>
      </c>
      <c r="F556" s="112" t="s">
        <v>45</v>
      </c>
      <c r="H556" s="113">
        <v>0</v>
      </c>
      <c r="I556" s="114"/>
      <c r="L556" s="110"/>
      <c r="M556" s="115"/>
      <c r="T556" s="116"/>
      <c r="AT556" s="111" t="s">
        <v>83</v>
      </c>
      <c r="AU556" s="111" t="s">
        <v>82</v>
      </c>
      <c r="AV556" s="8" t="s">
        <v>82</v>
      </c>
      <c r="AW556" s="8" t="s">
        <v>18</v>
      </c>
      <c r="AX556" s="8" t="s">
        <v>45</v>
      </c>
      <c r="AY556" s="111" t="s">
        <v>77</v>
      </c>
    </row>
    <row r="557" spans="2:65" s="7" customFormat="1" x14ac:dyDescent="0.2">
      <c r="B557" s="103"/>
      <c r="D557" s="104" t="s">
        <v>83</v>
      </c>
      <c r="E557" s="105" t="s">
        <v>0</v>
      </c>
      <c r="F557" s="106" t="s">
        <v>566</v>
      </c>
      <c r="H557" s="105" t="s">
        <v>0</v>
      </c>
      <c r="I557" s="107"/>
      <c r="L557" s="103"/>
      <c r="M557" s="108"/>
      <c r="T557" s="109"/>
      <c r="AT557" s="105" t="s">
        <v>83</v>
      </c>
      <c r="AU557" s="105" t="s">
        <v>82</v>
      </c>
      <c r="AV557" s="7" t="s">
        <v>46</v>
      </c>
      <c r="AW557" s="7" t="s">
        <v>18</v>
      </c>
      <c r="AX557" s="7" t="s">
        <v>45</v>
      </c>
      <c r="AY557" s="105" t="s">
        <v>77</v>
      </c>
    </row>
    <row r="558" spans="2:65" s="8" customFormat="1" x14ac:dyDescent="0.2">
      <c r="B558" s="110"/>
      <c r="D558" s="104" t="s">
        <v>83</v>
      </c>
      <c r="E558" s="111" t="s">
        <v>0</v>
      </c>
      <c r="F558" s="112" t="s">
        <v>129</v>
      </c>
      <c r="H558" s="113">
        <v>9</v>
      </c>
      <c r="I558" s="114"/>
      <c r="L558" s="110"/>
      <c r="M558" s="115"/>
      <c r="T558" s="116"/>
      <c r="AT558" s="111" t="s">
        <v>83</v>
      </c>
      <c r="AU558" s="111" t="s">
        <v>82</v>
      </c>
      <c r="AV558" s="8" t="s">
        <v>82</v>
      </c>
      <c r="AW558" s="8" t="s">
        <v>18</v>
      </c>
      <c r="AX558" s="8" t="s">
        <v>45</v>
      </c>
      <c r="AY558" s="111" t="s">
        <v>77</v>
      </c>
    </row>
    <row r="559" spans="2:65" s="9" customFormat="1" x14ac:dyDescent="0.2">
      <c r="B559" s="117"/>
      <c r="D559" s="104" t="s">
        <v>83</v>
      </c>
      <c r="E559" s="118" t="s">
        <v>0</v>
      </c>
      <c r="F559" s="119" t="s">
        <v>85</v>
      </c>
      <c r="H559" s="120">
        <v>9</v>
      </c>
      <c r="I559" s="121"/>
      <c r="L559" s="117"/>
      <c r="M559" s="122"/>
      <c r="T559" s="123"/>
      <c r="AT559" s="118" t="s">
        <v>83</v>
      </c>
      <c r="AU559" s="118" t="s">
        <v>82</v>
      </c>
      <c r="AV559" s="9" t="s">
        <v>81</v>
      </c>
      <c r="AW559" s="9" t="s">
        <v>18</v>
      </c>
      <c r="AX559" s="9" t="s">
        <v>46</v>
      </c>
      <c r="AY559" s="118" t="s">
        <v>77</v>
      </c>
    </row>
    <row r="560" spans="2:65" s="1" customFormat="1" ht="33" customHeight="1" x14ac:dyDescent="0.2">
      <c r="B560" s="88"/>
      <c r="C560" s="124" t="s">
        <v>273</v>
      </c>
      <c r="D560" s="124" t="s">
        <v>152</v>
      </c>
      <c r="E560" s="125" t="s">
        <v>243</v>
      </c>
      <c r="F560" s="126" t="s">
        <v>244</v>
      </c>
      <c r="G560" s="127" t="s">
        <v>192</v>
      </c>
      <c r="H560" s="128">
        <v>137</v>
      </c>
      <c r="I560" s="129"/>
      <c r="J560" s="130">
        <f>ROUND(I560*H560,2)</f>
        <v>0</v>
      </c>
      <c r="K560" s="131"/>
      <c r="L560" s="132"/>
      <c r="M560" s="133" t="s">
        <v>0</v>
      </c>
      <c r="N560" s="134" t="s">
        <v>28</v>
      </c>
      <c r="P560" s="99">
        <f>O560*H560</f>
        <v>0</v>
      </c>
      <c r="Q560" s="99">
        <v>2E-3</v>
      </c>
      <c r="R560" s="99">
        <f>Q560*H560</f>
        <v>0.27400000000000002</v>
      </c>
      <c r="S560" s="99">
        <v>0</v>
      </c>
      <c r="T560" s="100">
        <f>S560*H560</f>
        <v>0</v>
      </c>
      <c r="AR560" s="101" t="s">
        <v>112</v>
      </c>
      <c r="AT560" s="101" t="s">
        <v>152</v>
      </c>
      <c r="AU560" s="101" t="s">
        <v>82</v>
      </c>
      <c r="AY560" s="10" t="s">
        <v>77</v>
      </c>
      <c r="BE560" s="102">
        <f>IF(N560="základná",J560,0)</f>
        <v>0</v>
      </c>
      <c r="BF560" s="102">
        <f>IF(N560="znížená",J560,0)</f>
        <v>0</v>
      </c>
      <c r="BG560" s="102">
        <f>IF(N560="zákl. prenesená",J560,0)</f>
        <v>0</v>
      </c>
      <c r="BH560" s="102">
        <f>IF(N560="zníž. prenesená",J560,0)</f>
        <v>0</v>
      </c>
      <c r="BI560" s="102">
        <f>IF(N560="nulová",J560,0)</f>
        <v>0</v>
      </c>
      <c r="BJ560" s="10" t="s">
        <v>82</v>
      </c>
      <c r="BK560" s="102">
        <f>ROUND(I560*H560,2)</f>
        <v>0</v>
      </c>
      <c r="BL560" s="10" t="s">
        <v>81</v>
      </c>
      <c r="BM560" s="101" t="s">
        <v>581</v>
      </c>
    </row>
    <row r="561" spans="2:65" s="8" customFormat="1" x14ac:dyDescent="0.2">
      <c r="B561" s="110"/>
      <c r="D561" s="104" t="s">
        <v>83</v>
      </c>
      <c r="E561" s="111" t="s">
        <v>0</v>
      </c>
      <c r="F561" s="112" t="s">
        <v>582</v>
      </c>
      <c r="H561" s="113">
        <v>137</v>
      </c>
      <c r="I561" s="114"/>
      <c r="L561" s="110"/>
      <c r="M561" s="115"/>
      <c r="T561" s="116"/>
      <c r="AT561" s="111" t="s">
        <v>83</v>
      </c>
      <c r="AU561" s="111" t="s">
        <v>82</v>
      </c>
      <c r="AV561" s="8" t="s">
        <v>82</v>
      </c>
      <c r="AW561" s="8" t="s">
        <v>18</v>
      </c>
      <c r="AX561" s="8" t="s">
        <v>46</v>
      </c>
      <c r="AY561" s="111" t="s">
        <v>77</v>
      </c>
    </row>
    <row r="562" spans="2:65" s="1" customFormat="1" ht="24.2" customHeight="1" x14ac:dyDescent="0.2">
      <c r="B562" s="88"/>
      <c r="C562" s="89" t="s">
        <v>281</v>
      </c>
      <c r="D562" s="89" t="s">
        <v>79</v>
      </c>
      <c r="E562" s="90" t="s">
        <v>246</v>
      </c>
      <c r="F562" s="91" t="s">
        <v>247</v>
      </c>
      <c r="G562" s="92" t="s">
        <v>80</v>
      </c>
      <c r="H562" s="93">
        <v>14.208</v>
      </c>
      <c r="I562" s="94"/>
      <c r="J562" s="95">
        <f>ROUND(I562*H562,2)</f>
        <v>0</v>
      </c>
      <c r="K562" s="96"/>
      <c r="L562" s="19"/>
      <c r="M562" s="97" t="s">
        <v>0</v>
      </c>
      <c r="N562" s="98" t="s">
        <v>28</v>
      </c>
      <c r="P562" s="99">
        <f>O562*H562</f>
        <v>0</v>
      </c>
      <c r="Q562" s="99">
        <v>2.162125E-3</v>
      </c>
      <c r="R562" s="99">
        <f>Q562*H562</f>
        <v>3.0719472000000001E-2</v>
      </c>
      <c r="S562" s="99">
        <v>0</v>
      </c>
      <c r="T562" s="100">
        <f>S562*H562</f>
        <v>0</v>
      </c>
      <c r="AR562" s="101" t="s">
        <v>81</v>
      </c>
      <c r="AT562" s="101" t="s">
        <v>79</v>
      </c>
      <c r="AU562" s="101" t="s">
        <v>82</v>
      </c>
      <c r="AY562" s="10" t="s">
        <v>77</v>
      </c>
      <c r="BE562" s="102">
        <f>IF(N562="základná",J562,0)</f>
        <v>0</v>
      </c>
      <c r="BF562" s="102">
        <f>IF(N562="znížená",J562,0)</f>
        <v>0</v>
      </c>
      <c r="BG562" s="102">
        <f>IF(N562="zákl. prenesená",J562,0)</f>
        <v>0</v>
      </c>
      <c r="BH562" s="102">
        <f>IF(N562="zníž. prenesená",J562,0)</f>
        <v>0</v>
      </c>
      <c r="BI562" s="102">
        <f>IF(N562="nulová",J562,0)</f>
        <v>0</v>
      </c>
      <c r="BJ562" s="10" t="s">
        <v>82</v>
      </c>
      <c r="BK562" s="102">
        <f>ROUND(I562*H562,2)</f>
        <v>0</v>
      </c>
      <c r="BL562" s="10" t="s">
        <v>81</v>
      </c>
      <c r="BM562" s="101" t="s">
        <v>583</v>
      </c>
    </row>
    <row r="563" spans="2:65" s="7" customFormat="1" x14ac:dyDescent="0.2">
      <c r="B563" s="103"/>
      <c r="D563" s="104" t="s">
        <v>83</v>
      </c>
      <c r="E563" s="105" t="s">
        <v>0</v>
      </c>
      <c r="F563" s="106" t="s">
        <v>248</v>
      </c>
      <c r="H563" s="105" t="s">
        <v>0</v>
      </c>
      <c r="I563" s="107"/>
      <c r="L563" s="103"/>
      <c r="M563" s="108"/>
      <c r="T563" s="109"/>
      <c r="AT563" s="105" t="s">
        <v>83</v>
      </c>
      <c r="AU563" s="105" t="s">
        <v>82</v>
      </c>
      <c r="AV563" s="7" t="s">
        <v>46</v>
      </c>
      <c r="AW563" s="7" t="s">
        <v>18</v>
      </c>
      <c r="AX563" s="7" t="s">
        <v>45</v>
      </c>
      <c r="AY563" s="105" t="s">
        <v>77</v>
      </c>
    </row>
    <row r="564" spans="2:65" s="8" customFormat="1" x14ac:dyDescent="0.2">
      <c r="B564" s="110"/>
      <c r="D564" s="104" t="s">
        <v>83</v>
      </c>
      <c r="E564" s="111" t="s">
        <v>0</v>
      </c>
      <c r="F564" s="112" t="s">
        <v>584</v>
      </c>
      <c r="H564" s="113">
        <v>14.208</v>
      </c>
      <c r="I564" s="114"/>
      <c r="L564" s="110"/>
      <c r="M564" s="115"/>
      <c r="T564" s="116"/>
      <c r="AT564" s="111" t="s">
        <v>83</v>
      </c>
      <c r="AU564" s="111" t="s">
        <v>82</v>
      </c>
      <c r="AV564" s="8" t="s">
        <v>82</v>
      </c>
      <c r="AW564" s="8" t="s">
        <v>18</v>
      </c>
      <c r="AX564" s="8" t="s">
        <v>45</v>
      </c>
      <c r="AY564" s="111" t="s">
        <v>77</v>
      </c>
    </row>
    <row r="565" spans="2:65" s="9" customFormat="1" x14ac:dyDescent="0.2">
      <c r="B565" s="117"/>
      <c r="D565" s="104" t="s">
        <v>83</v>
      </c>
      <c r="E565" s="118" t="s">
        <v>0</v>
      </c>
      <c r="F565" s="119" t="s">
        <v>85</v>
      </c>
      <c r="H565" s="120">
        <v>14.208</v>
      </c>
      <c r="I565" s="121"/>
      <c r="L565" s="117"/>
      <c r="M565" s="122"/>
      <c r="T565" s="123"/>
      <c r="AT565" s="118" t="s">
        <v>83</v>
      </c>
      <c r="AU565" s="118" t="s">
        <v>82</v>
      </c>
      <c r="AV565" s="9" t="s">
        <v>81</v>
      </c>
      <c r="AW565" s="9" t="s">
        <v>18</v>
      </c>
      <c r="AX565" s="9" t="s">
        <v>46</v>
      </c>
      <c r="AY565" s="118" t="s">
        <v>77</v>
      </c>
    </row>
    <row r="566" spans="2:65" s="1" customFormat="1" ht="33" customHeight="1" x14ac:dyDescent="0.2">
      <c r="B566" s="88"/>
      <c r="C566" s="89" t="s">
        <v>200</v>
      </c>
      <c r="D566" s="89" t="s">
        <v>79</v>
      </c>
      <c r="E566" s="90" t="s">
        <v>249</v>
      </c>
      <c r="F566" s="91" t="s">
        <v>250</v>
      </c>
      <c r="G566" s="92" t="s">
        <v>80</v>
      </c>
      <c r="H566" s="93">
        <v>5.5510000000000002</v>
      </c>
      <c r="I566" s="94"/>
      <c r="J566" s="95">
        <f>ROUND(I566*H566,2)</f>
        <v>0</v>
      </c>
      <c r="K566" s="96"/>
      <c r="L566" s="19"/>
      <c r="M566" s="97" t="s">
        <v>0</v>
      </c>
      <c r="N566" s="98" t="s">
        <v>28</v>
      </c>
      <c r="P566" s="99">
        <f>O566*H566</f>
        <v>0</v>
      </c>
      <c r="Q566" s="99">
        <v>1.8655100000000001E-2</v>
      </c>
      <c r="R566" s="99">
        <f>Q566*H566</f>
        <v>0.10355446010000001</v>
      </c>
      <c r="S566" s="99">
        <v>0</v>
      </c>
      <c r="T566" s="100">
        <f>S566*H566</f>
        <v>0</v>
      </c>
      <c r="AR566" s="101" t="s">
        <v>81</v>
      </c>
      <c r="AT566" s="101" t="s">
        <v>79</v>
      </c>
      <c r="AU566" s="101" t="s">
        <v>82</v>
      </c>
      <c r="AY566" s="10" t="s">
        <v>77</v>
      </c>
      <c r="BE566" s="102">
        <f>IF(N566="základná",J566,0)</f>
        <v>0</v>
      </c>
      <c r="BF566" s="102">
        <f>IF(N566="znížená",J566,0)</f>
        <v>0</v>
      </c>
      <c r="BG566" s="102">
        <f>IF(N566="zákl. prenesená",J566,0)</f>
        <v>0</v>
      </c>
      <c r="BH566" s="102">
        <f>IF(N566="zníž. prenesená",J566,0)</f>
        <v>0</v>
      </c>
      <c r="BI566" s="102">
        <f>IF(N566="nulová",J566,0)</f>
        <v>0</v>
      </c>
      <c r="BJ566" s="10" t="s">
        <v>82</v>
      </c>
      <c r="BK566" s="102">
        <f>ROUND(I566*H566,2)</f>
        <v>0</v>
      </c>
      <c r="BL566" s="10" t="s">
        <v>81</v>
      </c>
      <c r="BM566" s="101" t="s">
        <v>585</v>
      </c>
    </row>
    <row r="567" spans="2:65" s="7" customFormat="1" x14ac:dyDescent="0.2">
      <c r="B567" s="103"/>
      <c r="D567" s="104" t="s">
        <v>83</v>
      </c>
      <c r="E567" s="105" t="s">
        <v>0</v>
      </c>
      <c r="F567" s="106" t="s">
        <v>251</v>
      </c>
      <c r="H567" s="105" t="s">
        <v>0</v>
      </c>
      <c r="I567" s="107"/>
      <c r="L567" s="103"/>
      <c r="M567" s="108"/>
      <c r="T567" s="109"/>
      <c r="AT567" s="105" t="s">
        <v>83</v>
      </c>
      <c r="AU567" s="105" t="s">
        <v>82</v>
      </c>
      <c r="AV567" s="7" t="s">
        <v>46</v>
      </c>
      <c r="AW567" s="7" t="s">
        <v>18</v>
      </c>
      <c r="AX567" s="7" t="s">
        <v>45</v>
      </c>
      <c r="AY567" s="105" t="s">
        <v>77</v>
      </c>
    </row>
    <row r="568" spans="2:65" s="8" customFormat="1" x14ac:dyDescent="0.2">
      <c r="B568" s="110"/>
      <c r="D568" s="104" t="s">
        <v>83</v>
      </c>
      <c r="E568" s="111" t="s">
        <v>0</v>
      </c>
      <c r="F568" s="112" t="s">
        <v>586</v>
      </c>
      <c r="H568" s="113">
        <v>5.5510000000000002</v>
      </c>
      <c r="I568" s="114"/>
      <c r="L568" s="110"/>
      <c r="M568" s="115"/>
      <c r="T568" s="116"/>
      <c r="AT568" s="111" t="s">
        <v>83</v>
      </c>
      <c r="AU568" s="111" t="s">
        <v>82</v>
      </c>
      <c r="AV568" s="8" t="s">
        <v>82</v>
      </c>
      <c r="AW568" s="8" t="s">
        <v>18</v>
      </c>
      <c r="AX568" s="8" t="s">
        <v>45</v>
      </c>
      <c r="AY568" s="111" t="s">
        <v>77</v>
      </c>
    </row>
    <row r="569" spans="2:65" s="9" customFormat="1" x14ac:dyDescent="0.2">
      <c r="B569" s="117"/>
      <c r="D569" s="104" t="s">
        <v>83</v>
      </c>
      <c r="E569" s="118" t="s">
        <v>0</v>
      </c>
      <c r="F569" s="119" t="s">
        <v>85</v>
      </c>
      <c r="H569" s="120">
        <v>5.5510000000000002</v>
      </c>
      <c r="I569" s="121"/>
      <c r="L569" s="117"/>
      <c r="M569" s="122"/>
      <c r="T569" s="123"/>
      <c r="AT569" s="118" t="s">
        <v>83</v>
      </c>
      <c r="AU569" s="118" t="s">
        <v>82</v>
      </c>
      <c r="AV569" s="9" t="s">
        <v>81</v>
      </c>
      <c r="AW569" s="9" t="s">
        <v>18</v>
      </c>
      <c r="AX569" s="9" t="s">
        <v>46</v>
      </c>
      <c r="AY569" s="118" t="s">
        <v>77</v>
      </c>
    </row>
    <row r="570" spans="2:65" s="1" customFormat="1" ht="24.2" customHeight="1" x14ac:dyDescent="0.2">
      <c r="B570" s="88"/>
      <c r="C570" s="89" t="s">
        <v>287</v>
      </c>
      <c r="D570" s="89" t="s">
        <v>79</v>
      </c>
      <c r="E570" s="90" t="s">
        <v>253</v>
      </c>
      <c r="F570" s="91" t="s">
        <v>254</v>
      </c>
      <c r="G570" s="92" t="s">
        <v>192</v>
      </c>
      <c r="H570" s="93">
        <v>20</v>
      </c>
      <c r="I570" s="94"/>
      <c r="J570" s="95">
        <f t="shared" ref="J570:J576" si="10">ROUND(I570*H570,2)</f>
        <v>0</v>
      </c>
      <c r="K570" s="96"/>
      <c r="L570" s="19"/>
      <c r="M570" s="97" t="s">
        <v>0</v>
      </c>
      <c r="N570" s="98" t="s">
        <v>28</v>
      </c>
      <c r="P570" s="99">
        <f t="shared" ref="P570:P576" si="11">O570*H570</f>
        <v>0</v>
      </c>
      <c r="Q570" s="99">
        <v>0.34098800000000001</v>
      </c>
      <c r="R570" s="99">
        <f t="shared" ref="R570:R576" si="12">Q570*H570</f>
        <v>6.8197600000000005</v>
      </c>
      <c r="S570" s="99">
        <v>0</v>
      </c>
      <c r="T570" s="100">
        <f t="shared" ref="T570:T576" si="13">S570*H570</f>
        <v>0</v>
      </c>
      <c r="AR570" s="101" t="s">
        <v>81</v>
      </c>
      <c r="AT570" s="101" t="s">
        <v>79</v>
      </c>
      <c r="AU570" s="101" t="s">
        <v>82</v>
      </c>
      <c r="AY570" s="10" t="s">
        <v>77</v>
      </c>
      <c r="BE570" s="102">
        <f t="shared" ref="BE570:BE576" si="14">IF(N570="základná",J570,0)</f>
        <v>0</v>
      </c>
      <c r="BF570" s="102">
        <f t="shared" ref="BF570:BF576" si="15">IF(N570="znížená",J570,0)</f>
        <v>0</v>
      </c>
      <c r="BG570" s="102">
        <f t="shared" ref="BG570:BG576" si="16">IF(N570="zákl. prenesená",J570,0)</f>
        <v>0</v>
      </c>
      <c r="BH570" s="102">
        <f t="shared" ref="BH570:BH576" si="17">IF(N570="zníž. prenesená",J570,0)</f>
        <v>0</v>
      </c>
      <c r="BI570" s="102">
        <f t="shared" ref="BI570:BI576" si="18">IF(N570="nulová",J570,0)</f>
        <v>0</v>
      </c>
      <c r="BJ570" s="10" t="s">
        <v>82</v>
      </c>
      <c r="BK570" s="102">
        <f t="shared" ref="BK570:BK576" si="19">ROUND(I570*H570,2)</f>
        <v>0</v>
      </c>
      <c r="BL570" s="10" t="s">
        <v>81</v>
      </c>
      <c r="BM570" s="101" t="s">
        <v>587</v>
      </c>
    </row>
    <row r="571" spans="2:65" s="1" customFormat="1" ht="24.2" customHeight="1" x14ac:dyDescent="0.2">
      <c r="B571" s="88"/>
      <c r="C571" s="124" t="s">
        <v>588</v>
      </c>
      <c r="D571" s="124" t="s">
        <v>152</v>
      </c>
      <c r="E571" s="125" t="s">
        <v>256</v>
      </c>
      <c r="F571" s="126" t="s">
        <v>257</v>
      </c>
      <c r="G571" s="127" t="s">
        <v>192</v>
      </c>
      <c r="H571" s="128">
        <v>20</v>
      </c>
      <c r="I571" s="129"/>
      <c r="J571" s="130">
        <f t="shared" si="10"/>
        <v>0</v>
      </c>
      <c r="K571" s="131"/>
      <c r="L571" s="132"/>
      <c r="M571" s="133" t="s">
        <v>0</v>
      </c>
      <c r="N571" s="134" t="s">
        <v>28</v>
      </c>
      <c r="P571" s="99">
        <f t="shared" si="11"/>
        <v>0</v>
      </c>
      <c r="Q571" s="99">
        <v>6.5000000000000002E-2</v>
      </c>
      <c r="R571" s="99">
        <f t="shared" si="12"/>
        <v>1.3</v>
      </c>
      <c r="S571" s="99">
        <v>0</v>
      </c>
      <c r="T571" s="100">
        <f t="shared" si="13"/>
        <v>0</v>
      </c>
      <c r="AR571" s="101" t="s">
        <v>112</v>
      </c>
      <c r="AT571" s="101" t="s">
        <v>152</v>
      </c>
      <c r="AU571" s="101" t="s">
        <v>82</v>
      </c>
      <c r="AY571" s="10" t="s">
        <v>77</v>
      </c>
      <c r="BE571" s="102">
        <f t="shared" si="14"/>
        <v>0</v>
      </c>
      <c r="BF571" s="102">
        <f t="shared" si="15"/>
        <v>0</v>
      </c>
      <c r="BG571" s="102">
        <f t="shared" si="16"/>
        <v>0</v>
      </c>
      <c r="BH571" s="102">
        <f t="shared" si="17"/>
        <v>0</v>
      </c>
      <c r="BI571" s="102">
        <f t="shared" si="18"/>
        <v>0</v>
      </c>
      <c r="BJ571" s="10" t="s">
        <v>82</v>
      </c>
      <c r="BK571" s="102">
        <f t="shared" si="19"/>
        <v>0</v>
      </c>
      <c r="BL571" s="10" t="s">
        <v>81</v>
      </c>
      <c r="BM571" s="101" t="s">
        <v>589</v>
      </c>
    </row>
    <row r="572" spans="2:65" s="1" customFormat="1" ht="24.2" customHeight="1" x14ac:dyDescent="0.2">
      <c r="B572" s="88"/>
      <c r="C572" s="124" t="s">
        <v>590</v>
      </c>
      <c r="D572" s="124" t="s">
        <v>152</v>
      </c>
      <c r="E572" s="125" t="s">
        <v>259</v>
      </c>
      <c r="F572" s="126" t="s">
        <v>260</v>
      </c>
      <c r="G572" s="127" t="s">
        <v>192</v>
      </c>
      <c r="H572" s="128">
        <v>20</v>
      </c>
      <c r="I572" s="129"/>
      <c r="J572" s="130">
        <f t="shared" si="10"/>
        <v>0</v>
      </c>
      <c r="K572" s="131"/>
      <c r="L572" s="132"/>
      <c r="M572" s="133" t="s">
        <v>0</v>
      </c>
      <c r="N572" s="134" t="s">
        <v>28</v>
      </c>
      <c r="P572" s="99">
        <f t="shared" si="11"/>
        <v>0</v>
      </c>
      <c r="Q572" s="99">
        <v>6.5000000000000002E-2</v>
      </c>
      <c r="R572" s="99">
        <f t="shared" si="12"/>
        <v>1.3</v>
      </c>
      <c r="S572" s="99">
        <v>0</v>
      </c>
      <c r="T572" s="100">
        <f t="shared" si="13"/>
        <v>0</v>
      </c>
      <c r="AR572" s="101" t="s">
        <v>112</v>
      </c>
      <c r="AT572" s="101" t="s">
        <v>152</v>
      </c>
      <c r="AU572" s="101" t="s">
        <v>82</v>
      </c>
      <c r="AY572" s="10" t="s">
        <v>77</v>
      </c>
      <c r="BE572" s="102">
        <f t="shared" si="14"/>
        <v>0</v>
      </c>
      <c r="BF572" s="102">
        <f t="shared" si="15"/>
        <v>0</v>
      </c>
      <c r="BG572" s="102">
        <f t="shared" si="16"/>
        <v>0</v>
      </c>
      <c r="BH572" s="102">
        <f t="shared" si="17"/>
        <v>0</v>
      </c>
      <c r="BI572" s="102">
        <f t="shared" si="18"/>
        <v>0</v>
      </c>
      <c r="BJ572" s="10" t="s">
        <v>82</v>
      </c>
      <c r="BK572" s="102">
        <f t="shared" si="19"/>
        <v>0</v>
      </c>
      <c r="BL572" s="10" t="s">
        <v>81</v>
      </c>
      <c r="BM572" s="101" t="s">
        <v>591</v>
      </c>
    </row>
    <row r="573" spans="2:65" s="1" customFormat="1" ht="24.2" customHeight="1" x14ac:dyDescent="0.2">
      <c r="B573" s="88"/>
      <c r="C573" s="124" t="s">
        <v>291</v>
      </c>
      <c r="D573" s="124" t="s">
        <v>152</v>
      </c>
      <c r="E573" s="125" t="s">
        <v>261</v>
      </c>
      <c r="F573" s="126" t="s">
        <v>262</v>
      </c>
      <c r="G573" s="127" t="s">
        <v>192</v>
      </c>
      <c r="H573" s="128">
        <v>20</v>
      </c>
      <c r="I573" s="129"/>
      <c r="J573" s="130">
        <f t="shared" si="10"/>
        <v>0</v>
      </c>
      <c r="K573" s="131"/>
      <c r="L573" s="132"/>
      <c r="M573" s="133" t="s">
        <v>0</v>
      </c>
      <c r="N573" s="134" t="s">
        <v>28</v>
      </c>
      <c r="P573" s="99">
        <f t="shared" si="11"/>
        <v>0</v>
      </c>
      <c r="Q573" s="99">
        <v>6.5000000000000002E-2</v>
      </c>
      <c r="R573" s="99">
        <f t="shared" si="12"/>
        <v>1.3</v>
      </c>
      <c r="S573" s="99">
        <v>0</v>
      </c>
      <c r="T573" s="100">
        <f t="shared" si="13"/>
        <v>0</v>
      </c>
      <c r="AR573" s="101" t="s">
        <v>112</v>
      </c>
      <c r="AT573" s="101" t="s">
        <v>152</v>
      </c>
      <c r="AU573" s="101" t="s">
        <v>82</v>
      </c>
      <c r="AY573" s="10" t="s">
        <v>77</v>
      </c>
      <c r="BE573" s="102">
        <f t="shared" si="14"/>
        <v>0</v>
      </c>
      <c r="BF573" s="102">
        <f t="shared" si="15"/>
        <v>0</v>
      </c>
      <c r="BG573" s="102">
        <f t="shared" si="16"/>
        <v>0</v>
      </c>
      <c r="BH573" s="102">
        <f t="shared" si="17"/>
        <v>0</v>
      </c>
      <c r="BI573" s="102">
        <f t="shared" si="18"/>
        <v>0</v>
      </c>
      <c r="BJ573" s="10" t="s">
        <v>82</v>
      </c>
      <c r="BK573" s="102">
        <f t="shared" si="19"/>
        <v>0</v>
      </c>
      <c r="BL573" s="10" t="s">
        <v>81</v>
      </c>
      <c r="BM573" s="101" t="s">
        <v>592</v>
      </c>
    </row>
    <row r="574" spans="2:65" s="1" customFormat="1" ht="24.2" customHeight="1" x14ac:dyDescent="0.2">
      <c r="B574" s="88"/>
      <c r="C574" s="124" t="s">
        <v>593</v>
      </c>
      <c r="D574" s="124" t="s">
        <v>152</v>
      </c>
      <c r="E574" s="125" t="s">
        <v>264</v>
      </c>
      <c r="F574" s="126" t="s">
        <v>265</v>
      </c>
      <c r="G574" s="127" t="s">
        <v>192</v>
      </c>
      <c r="H574" s="128">
        <v>20</v>
      </c>
      <c r="I574" s="129"/>
      <c r="J574" s="130">
        <f t="shared" si="10"/>
        <v>0</v>
      </c>
      <c r="K574" s="131"/>
      <c r="L574" s="132"/>
      <c r="M574" s="133" t="s">
        <v>0</v>
      </c>
      <c r="N574" s="134" t="s">
        <v>28</v>
      </c>
      <c r="P574" s="99">
        <f t="shared" si="11"/>
        <v>0</v>
      </c>
      <c r="Q574" s="99">
        <v>6.5000000000000002E-2</v>
      </c>
      <c r="R574" s="99">
        <f t="shared" si="12"/>
        <v>1.3</v>
      </c>
      <c r="S574" s="99">
        <v>0</v>
      </c>
      <c r="T574" s="100">
        <f t="shared" si="13"/>
        <v>0</v>
      </c>
      <c r="AR574" s="101" t="s">
        <v>112</v>
      </c>
      <c r="AT574" s="101" t="s">
        <v>152</v>
      </c>
      <c r="AU574" s="101" t="s">
        <v>82</v>
      </c>
      <c r="AY574" s="10" t="s">
        <v>77</v>
      </c>
      <c r="BE574" s="102">
        <f t="shared" si="14"/>
        <v>0</v>
      </c>
      <c r="BF574" s="102">
        <f t="shared" si="15"/>
        <v>0</v>
      </c>
      <c r="BG574" s="102">
        <f t="shared" si="16"/>
        <v>0</v>
      </c>
      <c r="BH574" s="102">
        <f t="shared" si="17"/>
        <v>0</v>
      </c>
      <c r="BI574" s="102">
        <f t="shared" si="18"/>
        <v>0</v>
      </c>
      <c r="BJ574" s="10" t="s">
        <v>82</v>
      </c>
      <c r="BK574" s="102">
        <f t="shared" si="19"/>
        <v>0</v>
      </c>
      <c r="BL574" s="10" t="s">
        <v>81</v>
      </c>
      <c r="BM574" s="101" t="s">
        <v>594</v>
      </c>
    </row>
    <row r="575" spans="2:65" s="1" customFormat="1" ht="24.2" customHeight="1" x14ac:dyDescent="0.2">
      <c r="B575" s="88"/>
      <c r="C575" s="124" t="s">
        <v>595</v>
      </c>
      <c r="D575" s="124" t="s">
        <v>152</v>
      </c>
      <c r="E575" s="125" t="s">
        <v>266</v>
      </c>
      <c r="F575" s="126" t="s">
        <v>267</v>
      </c>
      <c r="G575" s="127" t="s">
        <v>192</v>
      </c>
      <c r="H575" s="128">
        <v>20</v>
      </c>
      <c r="I575" s="129"/>
      <c r="J575" s="130">
        <f t="shared" si="10"/>
        <v>0</v>
      </c>
      <c r="K575" s="131"/>
      <c r="L575" s="132"/>
      <c r="M575" s="133" t="s">
        <v>0</v>
      </c>
      <c r="N575" s="134" t="s">
        <v>28</v>
      </c>
      <c r="P575" s="99">
        <f t="shared" si="11"/>
        <v>0</v>
      </c>
      <c r="Q575" s="99">
        <v>6.5000000000000002E-2</v>
      </c>
      <c r="R575" s="99">
        <f t="shared" si="12"/>
        <v>1.3</v>
      </c>
      <c r="S575" s="99">
        <v>0</v>
      </c>
      <c r="T575" s="100">
        <f t="shared" si="13"/>
        <v>0</v>
      </c>
      <c r="AR575" s="101" t="s">
        <v>112</v>
      </c>
      <c r="AT575" s="101" t="s">
        <v>152</v>
      </c>
      <c r="AU575" s="101" t="s">
        <v>82</v>
      </c>
      <c r="AY575" s="10" t="s">
        <v>77</v>
      </c>
      <c r="BE575" s="102">
        <f t="shared" si="14"/>
        <v>0</v>
      </c>
      <c r="BF575" s="102">
        <f t="shared" si="15"/>
        <v>0</v>
      </c>
      <c r="BG575" s="102">
        <f t="shared" si="16"/>
        <v>0</v>
      </c>
      <c r="BH575" s="102">
        <f t="shared" si="17"/>
        <v>0</v>
      </c>
      <c r="BI575" s="102">
        <f t="shared" si="18"/>
        <v>0</v>
      </c>
      <c r="BJ575" s="10" t="s">
        <v>82</v>
      </c>
      <c r="BK575" s="102">
        <f t="shared" si="19"/>
        <v>0</v>
      </c>
      <c r="BL575" s="10" t="s">
        <v>81</v>
      </c>
      <c r="BM575" s="101" t="s">
        <v>596</v>
      </c>
    </row>
    <row r="576" spans="2:65" s="1" customFormat="1" ht="24.2" customHeight="1" x14ac:dyDescent="0.2">
      <c r="B576" s="88"/>
      <c r="C576" s="89" t="s">
        <v>597</v>
      </c>
      <c r="D576" s="89" t="s">
        <v>79</v>
      </c>
      <c r="E576" s="90" t="s">
        <v>269</v>
      </c>
      <c r="F576" s="91" t="s">
        <v>270</v>
      </c>
      <c r="G576" s="92" t="s">
        <v>192</v>
      </c>
      <c r="H576" s="93">
        <v>23</v>
      </c>
      <c r="I576" s="94"/>
      <c r="J576" s="95">
        <f t="shared" si="10"/>
        <v>0</v>
      </c>
      <c r="K576" s="96"/>
      <c r="L576" s="19"/>
      <c r="M576" s="97" t="s">
        <v>0</v>
      </c>
      <c r="N576" s="98" t="s">
        <v>28</v>
      </c>
      <c r="P576" s="99">
        <f t="shared" si="11"/>
        <v>0</v>
      </c>
      <c r="Q576" s="99">
        <v>4.1999999999999997E-3</v>
      </c>
      <c r="R576" s="99">
        <f t="shared" si="12"/>
        <v>9.6599999999999991E-2</v>
      </c>
      <c r="S576" s="99">
        <v>0</v>
      </c>
      <c r="T576" s="100">
        <f t="shared" si="13"/>
        <v>0</v>
      </c>
      <c r="AR576" s="101" t="s">
        <v>81</v>
      </c>
      <c r="AT576" s="101" t="s">
        <v>79</v>
      </c>
      <c r="AU576" s="101" t="s">
        <v>82</v>
      </c>
      <c r="AY576" s="10" t="s">
        <v>77</v>
      </c>
      <c r="BE576" s="102">
        <f t="shared" si="14"/>
        <v>0</v>
      </c>
      <c r="BF576" s="102">
        <f t="shared" si="15"/>
        <v>0</v>
      </c>
      <c r="BG576" s="102">
        <f t="shared" si="16"/>
        <v>0</v>
      </c>
      <c r="BH576" s="102">
        <f t="shared" si="17"/>
        <v>0</v>
      </c>
      <c r="BI576" s="102">
        <f t="shared" si="18"/>
        <v>0</v>
      </c>
      <c r="BJ576" s="10" t="s">
        <v>82</v>
      </c>
      <c r="BK576" s="102">
        <f t="shared" si="19"/>
        <v>0</v>
      </c>
      <c r="BL576" s="10" t="s">
        <v>81</v>
      </c>
      <c r="BM576" s="101" t="s">
        <v>598</v>
      </c>
    </row>
    <row r="577" spans="2:65" s="7" customFormat="1" x14ac:dyDescent="0.2">
      <c r="B577" s="103"/>
      <c r="D577" s="104" t="s">
        <v>83</v>
      </c>
      <c r="E577" s="105" t="s">
        <v>0</v>
      </c>
      <c r="F577" s="106" t="s">
        <v>599</v>
      </c>
      <c r="H577" s="105" t="s">
        <v>0</v>
      </c>
      <c r="I577" s="107"/>
      <c r="L577" s="103"/>
      <c r="M577" s="108"/>
      <c r="T577" s="109"/>
      <c r="AT577" s="105" t="s">
        <v>83</v>
      </c>
      <c r="AU577" s="105" t="s">
        <v>82</v>
      </c>
      <c r="AV577" s="7" t="s">
        <v>46</v>
      </c>
      <c r="AW577" s="7" t="s">
        <v>18</v>
      </c>
      <c r="AX577" s="7" t="s">
        <v>45</v>
      </c>
      <c r="AY577" s="105" t="s">
        <v>77</v>
      </c>
    </row>
    <row r="578" spans="2:65" s="7" customFormat="1" x14ac:dyDescent="0.2">
      <c r="B578" s="103"/>
      <c r="D578" s="104" t="s">
        <v>83</v>
      </c>
      <c r="E578" s="105" t="s">
        <v>0</v>
      </c>
      <c r="F578" s="106" t="s">
        <v>292</v>
      </c>
      <c r="H578" s="105" t="s">
        <v>0</v>
      </c>
      <c r="I578" s="107"/>
      <c r="L578" s="103"/>
      <c r="M578" s="108"/>
      <c r="T578" s="109"/>
      <c r="AT578" s="105" t="s">
        <v>83</v>
      </c>
      <c r="AU578" s="105" t="s">
        <v>82</v>
      </c>
      <c r="AV578" s="7" t="s">
        <v>46</v>
      </c>
      <c r="AW578" s="7" t="s">
        <v>18</v>
      </c>
      <c r="AX578" s="7" t="s">
        <v>45</v>
      </c>
      <c r="AY578" s="105" t="s">
        <v>77</v>
      </c>
    </row>
    <row r="579" spans="2:65" s="8" customFormat="1" x14ac:dyDescent="0.2">
      <c r="B579" s="110"/>
      <c r="D579" s="104" t="s">
        <v>83</v>
      </c>
      <c r="E579" s="111" t="s">
        <v>0</v>
      </c>
      <c r="F579" s="112" t="s">
        <v>600</v>
      </c>
      <c r="H579" s="113">
        <v>22</v>
      </c>
      <c r="I579" s="114"/>
      <c r="L579" s="110"/>
      <c r="M579" s="115"/>
      <c r="T579" s="116"/>
      <c r="AT579" s="111" t="s">
        <v>83</v>
      </c>
      <c r="AU579" s="111" t="s">
        <v>82</v>
      </c>
      <c r="AV579" s="8" t="s">
        <v>82</v>
      </c>
      <c r="AW579" s="8" t="s">
        <v>18</v>
      </c>
      <c r="AX579" s="8" t="s">
        <v>45</v>
      </c>
      <c r="AY579" s="111" t="s">
        <v>77</v>
      </c>
    </row>
    <row r="580" spans="2:65" s="7" customFormat="1" x14ac:dyDescent="0.2">
      <c r="B580" s="103"/>
      <c r="D580" s="104" t="s">
        <v>83</v>
      </c>
      <c r="E580" s="105" t="s">
        <v>0</v>
      </c>
      <c r="F580" s="106" t="s">
        <v>601</v>
      </c>
      <c r="H580" s="105" t="s">
        <v>0</v>
      </c>
      <c r="I580" s="107"/>
      <c r="L580" s="103"/>
      <c r="M580" s="108"/>
      <c r="T580" s="109"/>
      <c r="AT580" s="105" t="s">
        <v>83</v>
      </c>
      <c r="AU580" s="105" t="s">
        <v>82</v>
      </c>
      <c r="AV580" s="7" t="s">
        <v>46</v>
      </c>
      <c r="AW580" s="7" t="s">
        <v>18</v>
      </c>
      <c r="AX580" s="7" t="s">
        <v>45</v>
      </c>
      <c r="AY580" s="105" t="s">
        <v>77</v>
      </c>
    </row>
    <row r="581" spans="2:65" s="8" customFormat="1" x14ac:dyDescent="0.2">
      <c r="B581" s="110"/>
      <c r="D581" s="104" t="s">
        <v>83</v>
      </c>
      <c r="E581" s="111" t="s">
        <v>0</v>
      </c>
      <c r="F581" s="112" t="s">
        <v>602</v>
      </c>
      <c r="H581" s="113">
        <v>1</v>
      </c>
      <c r="I581" s="114"/>
      <c r="L581" s="110"/>
      <c r="M581" s="115"/>
      <c r="T581" s="116"/>
      <c r="AT581" s="111" t="s">
        <v>83</v>
      </c>
      <c r="AU581" s="111" t="s">
        <v>82</v>
      </c>
      <c r="AV581" s="8" t="s">
        <v>82</v>
      </c>
      <c r="AW581" s="8" t="s">
        <v>18</v>
      </c>
      <c r="AX581" s="8" t="s">
        <v>45</v>
      </c>
      <c r="AY581" s="111" t="s">
        <v>77</v>
      </c>
    </row>
    <row r="582" spans="2:65" s="9" customFormat="1" x14ac:dyDescent="0.2">
      <c r="B582" s="117"/>
      <c r="D582" s="104" t="s">
        <v>83</v>
      </c>
      <c r="E582" s="118" t="s">
        <v>0</v>
      </c>
      <c r="F582" s="119" t="s">
        <v>85</v>
      </c>
      <c r="H582" s="120">
        <v>23</v>
      </c>
      <c r="I582" s="121"/>
      <c r="L582" s="117"/>
      <c r="M582" s="122"/>
      <c r="T582" s="123"/>
      <c r="AT582" s="118" t="s">
        <v>83</v>
      </c>
      <c r="AU582" s="118" t="s">
        <v>82</v>
      </c>
      <c r="AV582" s="9" t="s">
        <v>81</v>
      </c>
      <c r="AW582" s="9" t="s">
        <v>18</v>
      </c>
      <c r="AX582" s="9" t="s">
        <v>46</v>
      </c>
      <c r="AY582" s="118" t="s">
        <v>77</v>
      </c>
    </row>
    <row r="583" spans="2:65" s="1" customFormat="1" ht="16.5" customHeight="1" x14ac:dyDescent="0.2">
      <c r="B583" s="88"/>
      <c r="C583" s="124" t="s">
        <v>603</v>
      </c>
      <c r="D583" s="124" t="s">
        <v>152</v>
      </c>
      <c r="E583" s="125" t="s">
        <v>272</v>
      </c>
      <c r="F583" s="126" t="s">
        <v>604</v>
      </c>
      <c r="G583" s="127" t="s">
        <v>192</v>
      </c>
      <c r="H583" s="128">
        <v>22</v>
      </c>
      <c r="I583" s="129"/>
      <c r="J583" s="130">
        <f>ROUND(I583*H583,2)</f>
        <v>0</v>
      </c>
      <c r="K583" s="131"/>
      <c r="L583" s="132"/>
      <c r="M583" s="133" t="s">
        <v>0</v>
      </c>
      <c r="N583" s="134" t="s">
        <v>28</v>
      </c>
      <c r="P583" s="99">
        <f>O583*H583</f>
        <v>0</v>
      </c>
      <c r="Q583" s="99">
        <v>0</v>
      </c>
      <c r="R583" s="99">
        <f>Q583*H583</f>
        <v>0</v>
      </c>
      <c r="S583" s="99">
        <v>0</v>
      </c>
      <c r="T583" s="100">
        <f>S583*H583</f>
        <v>0</v>
      </c>
      <c r="AR583" s="101" t="s">
        <v>112</v>
      </c>
      <c r="AT583" s="101" t="s">
        <v>152</v>
      </c>
      <c r="AU583" s="101" t="s">
        <v>82</v>
      </c>
      <c r="AY583" s="10" t="s">
        <v>77</v>
      </c>
      <c r="BE583" s="102">
        <f>IF(N583="základná",J583,0)</f>
        <v>0</v>
      </c>
      <c r="BF583" s="102">
        <f>IF(N583="znížená",J583,0)</f>
        <v>0</v>
      </c>
      <c r="BG583" s="102">
        <f>IF(N583="zákl. prenesená",J583,0)</f>
        <v>0</v>
      </c>
      <c r="BH583" s="102">
        <f>IF(N583="zníž. prenesená",J583,0)</f>
        <v>0</v>
      </c>
      <c r="BI583" s="102">
        <f>IF(N583="nulová",J583,0)</f>
        <v>0</v>
      </c>
      <c r="BJ583" s="10" t="s">
        <v>82</v>
      </c>
      <c r="BK583" s="102">
        <f>ROUND(I583*H583,2)</f>
        <v>0</v>
      </c>
      <c r="BL583" s="10" t="s">
        <v>81</v>
      </c>
      <c r="BM583" s="101" t="s">
        <v>605</v>
      </c>
    </row>
    <row r="584" spans="2:65" s="7" customFormat="1" x14ac:dyDescent="0.2">
      <c r="B584" s="103"/>
      <c r="D584" s="104" t="s">
        <v>83</v>
      </c>
      <c r="E584" s="105" t="s">
        <v>0</v>
      </c>
      <c r="F584" s="106" t="s">
        <v>564</v>
      </c>
      <c r="H584" s="105" t="s">
        <v>0</v>
      </c>
      <c r="I584" s="107"/>
      <c r="L584" s="103"/>
      <c r="M584" s="108"/>
      <c r="T584" s="109"/>
      <c r="AT584" s="105" t="s">
        <v>83</v>
      </c>
      <c r="AU584" s="105" t="s">
        <v>82</v>
      </c>
      <c r="AV584" s="7" t="s">
        <v>46</v>
      </c>
      <c r="AW584" s="7" t="s">
        <v>18</v>
      </c>
      <c r="AX584" s="7" t="s">
        <v>45</v>
      </c>
      <c r="AY584" s="105" t="s">
        <v>77</v>
      </c>
    </row>
    <row r="585" spans="2:65" s="7" customFormat="1" x14ac:dyDescent="0.2">
      <c r="B585" s="103"/>
      <c r="D585" s="104" t="s">
        <v>83</v>
      </c>
      <c r="E585" s="105" t="s">
        <v>0</v>
      </c>
      <c r="F585" s="106" t="s">
        <v>565</v>
      </c>
      <c r="H585" s="105" t="s">
        <v>0</v>
      </c>
      <c r="I585" s="107"/>
      <c r="L585" s="103"/>
      <c r="M585" s="108"/>
      <c r="T585" s="109"/>
      <c r="AT585" s="105" t="s">
        <v>83</v>
      </c>
      <c r="AU585" s="105" t="s">
        <v>82</v>
      </c>
      <c r="AV585" s="7" t="s">
        <v>46</v>
      </c>
      <c r="AW585" s="7" t="s">
        <v>18</v>
      </c>
      <c r="AX585" s="7" t="s">
        <v>45</v>
      </c>
      <c r="AY585" s="105" t="s">
        <v>77</v>
      </c>
    </row>
    <row r="586" spans="2:65" s="8" customFormat="1" x14ac:dyDescent="0.2">
      <c r="B586" s="110"/>
      <c r="D586" s="104" t="s">
        <v>83</v>
      </c>
      <c r="E586" s="111" t="s">
        <v>0</v>
      </c>
      <c r="F586" s="112" t="s">
        <v>81</v>
      </c>
      <c r="H586" s="113">
        <v>4</v>
      </c>
      <c r="I586" s="114"/>
      <c r="L586" s="110"/>
      <c r="M586" s="115"/>
      <c r="T586" s="116"/>
      <c r="AT586" s="111" t="s">
        <v>83</v>
      </c>
      <c r="AU586" s="111" t="s">
        <v>82</v>
      </c>
      <c r="AV586" s="8" t="s">
        <v>82</v>
      </c>
      <c r="AW586" s="8" t="s">
        <v>18</v>
      </c>
      <c r="AX586" s="8" t="s">
        <v>45</v>
      </c>
      <c r="AY586" s="111" t="s">
        <v>77</v>
      </c>
    </row>
    <row r="587" spans="2:65" s="7" customFormat="1" x14ac:dyDescent="0.2">
      <c r="B587" s="103"/>
      <c r="D587" s="104" t="s">
        <v>83</v>
      </c>
      <c r="E587" s="105" t="s">
        <v>0</v>
      </c>
      <c r="F587" s="106" t="s">
        <v>566</v>
      </c>
      <c r="H587" s="105" t="s">
        <v>0</v>
      </c>
      <c r="I587" s="107"/>
      <c r="L587" s="103"/>
      <c r="M587" s="108"/>
      <c r="T587" s="109"/>
      <c r="AT587" s="105" t="s">
        <v>83</v>
      </c>
      <c r="AU587" s="105" t="s">
        <v>82</v>
      </c>
      <c r="AV587" s="7" t="s">
        <v>46</v>
      </c>
      <c r="AW587" s="7" t="s">
        <v>18</v>
      </c>
      <c r="AX587" s="7" t="s">
        <v>45</v>
      </c>
      <c r="AY587" s="105" t="s">
        <v>77</v>
      </c>
    </row>
    <row r="588" spans="2:65" s="8" customFormat="1" x14ac:dyDescent="0.2">
      <c r="B588" s="110"/>
      <c r="D588" s="104" t="s">
        <v>83</v>
      </c>
      <c r="E588" s="111" t="s">
        <v>0</v>
      </c>
      <c r="F588" s="112" t="s">
        <v>463</v>
      </c>
      <c r="H588" s="113">
        <v>18</v>
      </c>
      <c r="I588" s="114"/>
      <c r="L588" s="110"/>
      <c r="M588" s="115"/>
      <c r="T588" s="116"/>
      <c r="AT588" s="111" t="s">
        <v>83</v>
      </c>
      <c r="AU588" s="111" t="s">
        <v>82</v>
      </c>
      <c r="AV588" s="8" t="s">
        <v>82</v>
      </c>
      <c r="AW588" s="8" t="s">
        <v>18</v>
      </c>
      <c r="AX588" s="8" t="s">
        <v>45</v>
      </c>
      <c r="AY588" s="111" t="s">
        <v>77</v>
      </c>
    </row>
    <row r="589" spans="2:65" s="9" customFormat="1" x14ac:dyDescent="0.2">
      <c r="B589" s="117"/>
      <c r="D589" s="104" t="s">
        <v>83</v>
      </c>
      <c r="E589" s="118" t="s">
        <v>0</v>
      </c>
      <c r="F589" s="119" t="s">
        <v>85</v>
      </c>
      <c r="H589" s="120">
        <v>22</v>
      </c>
      <c r="I589" s="121"/>
      <c r="L589" s="117"/>
      <c r="M589" s="122"/>
      <c r="T589" s="123"/>
      <c r="AT589" s="118" t="s">
        <v>83</v>
      </c>
      <c r="AU589" s="118" t="s">
        <v>82</v>
      </c>
      <c r="AV589" s="9" t="s">
        <v>81</v>
      </c>
      <c r="AW589" s="9" t="s">
        <v>18</v>
      </c>
      <c r="AX589" s="9" t="s">
        <v>46</v>
      </c>
      <c r="AY589" s="118" t="s">
        <v>77</v>
      </c>
    </row>
    <row r="590" spans="2:65" s="1" customFormat="1" ht="16.5" customHeight="1" x14ac:dyDescent="0.2">
      <c r="B590" s="88"/>
      <c r="C590" s="124" t="s">
        <v>92</v>
      </c>
      <c r="D590" s="124" t="s">
        <v>152</v>
      </c>
      <c r="E590" s="125" t="s">
        <v>606</v>
      </c>
      <c r="F590" s="126" t="s">
        <v>607</v>
      </c>
      <c r="G590" s="127" t="s">
        <v>192</v>
      </c>
      <c r="H590" s="128">
        <v>1</v>
      </c>
      <c r="I590" s="129"/>
      <c r="J590" s="130">
        <f>ROUND(I590*H590,2)</f>
        <v>0</v>
      </c>
      <c r="K590" s="131"/>
      <c r="L590" s="132"/>
      <c r="M590" s="133" t="s">
        <v>0</v>
      </c>
      <c r="N590" s="134" t="s">
        <v>28</v>
      </c>
      <c r="P590" s="99">
        <f>O590*H590</f>
        <v>0</v>
      </c>
      <c r="Q590" s="99">
        <v>0.06</v>
      </c>
      <c r="R590" s="99">
        <f>Q590*H590</f>
        <v>0.06</v>
      </c>
      <c r="S590" s="99">
        <v>0</v>
      </c>
      <c r="T590" s="100">
        <f>S590*H590</f>
        <v>0</v>
      </c>
      <c r="AR590" s="101" t="s">
        <v>112</v>
      </c>
      <c r="AT590" s="101" t="s">
        <v>152</v>
      </c>
      <c r="AU590" s="101" t="s">
        <v>82</v>
      </c>
      <c r="AY590" s="10" t="s">
        <v>77</v>
      </c>
      <c r="BE590" s="102">
        <f>IF(N590="základná",J590,0)</f>
        <v>0</v>
      </c>
      <c r="BF590" s="102">
        <f>IF(N590="znížená",J590,0)</f>
        <v>0</v>
      </c>
      <c r="BG590" s="102">
        <f>IF(N590="zákl. prenesená",J590,0)</f>
        <v>0</v>
      </c>
      <c r="BH590" s="102">
        <f>IF(N590="zníž. prenesená",J590,0)</f>
        <v>0</v>
      </c>
      <c r="BI590" s="102">
        <f>IF(N590="nulová",J590,0)</f>
        <v>0</v>
      </c>
      <c r="BJ590" s="10" t="s">
        <v>82</v>
      </c>
      <c r="BK590" s="102">
        <f>ROUND(I590*H590,2)</f>
        <v>0</v>
      </c>
      <c r="BL590" s="10" t="s">
        <v>81</v>
      </c>
      <c r="BM590" s="101" t="s">
        <v>608</v>
      </c>
    </row>
    <row r="591" spans="2:65" s="7" customFormat="1" x14ac:dyDescent="0.2">
      <c r="B591" s="103"/>
      <c r="D591" s="104" t="s">
        <v>83</v>
      </c>
      <c r="E591" s="105" t="s">
        <v>0</v>
      </c>
      <c r="F591" s="106" t="s">
        <v>609</v>
      </c>
      <c r="H591" s="105" t="s">
        <v>0</v>
      </c>
      <c r="I591" s="107"/>
      <c r="L591" s="103"/>
      <c r="M591" s="108"/>
      <c r="T591" s="109"/>
      <c r="AT591" s="105" t="s">
        <v>83</v>
      </c>
      <c r="AU591" s="105" t="s">
        <v>82</v>
      </c>
      <c r="AV591" s="7" t="s">
        <v>46</v>
      </c>
      <c r="AW591" s="7" t="s">
        <v>18</v>
      </c>
      <c r="AX591" s="7" t="s">
        <v>45</v>
      </c>
      <c r="AY591" s="105" t="s">
        <v>77</v>
      </c>
    </row>
    <row r="592" spans="2:65" s="8" customFormat="1" x14ac:dyDescent="0.2">
      <c r="B592" s="110"/>
      <c r="D592" s="104" t="s">
        <v>83</v>
      </c>
      <c r="E592" s="111" t="s">
        <v>0</v>
      </c>
      <c r="F592" s="112" t="s">
        <v>46</v>
      </c>
      <c r="H592" s="113">
        <v>1</v>
      </c>
      <c r="I592" s="114"/>
      <c r="L592" s="110"/>
      <c r="M592" s="115"/>
      <c r="T592" s="116"/>
      <c r="AT592" s="111" t="s">
        <v>83</v>
      </c>
      <c r="AU592" s="111" t="s">
        <v>82</v>
      </c>
      <c r="AV592" s="8" t="s">
        <v>82</v>
      </c>
      <c r="AW592" s="8" t="s">
        <v>18</v>
      </c>
      <c r="AX592" s="8" t="s">
        <v>45</v>
      </c>
      <c r="AY592" s="111" t="s">
        <v>77</v>
      </c>
    </row>
    <row r="593" spans="2:65" s="9" customFormat="1" x14ac:dyDescent="0.2">
      <c r="B593" s="117"/>
      <c r="D593" s="104" t="s">
        <v>83</v>
      </c>
      <c r="E593" s="118" t="s">
        <v>0</v>
      </c>
      <c r="F593" s="119" t="s">
        <v>85</v>
      </c>
      <c r="H593" s="120">
        <v>1</v>
      </c>
      <c r="I593" s="121"/>
      <c r="L593" s="117"/>
      <c r="M593" s="122"/>
      <c r="T593" s="123"/>
      <c r="AT593" s="118" t="s">
        <v>83</v>
      </c>
      <c r="AU593" s="118" t="s">
        <v>82</v>
      </c>
      <c r="AV593" s="9" t="s">
        <v>81</v>
      </c>
      <c r="AW593" s="9" t="s">
        <v>18</v>
      </c>
      <c r="AX593" s="9" t="s">
        <v>46</v>
      </c>
      <c r="AY593" s="118" t="s">
        <v>77</v>
      </c>
    </row>
    <row r="594" spans="2:65" s="1" customFormat="1" ht="24.2" customHeight="1" x14ac:dyDescent="0.2">
      <c r="B594" s="88"/>
      <c r="C594" s="89" t="s">
        <v>610</v>
      </c>
      <c r="D594" s="89" t="s">
        <v>79</v>
      </c>
      <c r="E594" s="90" t="s">
        <v>274</v>
      </c>
      <c r="F594" s="91" t="s">
        <v>275</v>
      </c>
      <c r="G594" s="92" t="s">
        <v>192</v>
      </c>
      <c r="H594" s="93">
        <v>2</v>
      </c>
      <c r="I594" s="94"/>
      <c r="J594" s="95">
        <f>ROUND(I594*H594,2)</f>
        <v>0</v>
      </c>
      <c r="K594" s="96"/>
      <c r="L594" s="19"/>
      <c r="M594" s="97" t="s">
        <v>0</v>
      </c>
      <c r="N594" s="98" t="s">
        <v>28</v>
      </c>
      <c r="P594" s="99">
        <f>O594*H594</f>
        <v>0</v>
      </c>
      <c r="Q594" s="99">
        <v>4.1999999999999997E-3</v>
      </c>
      <c r="R594" s="99">
        <f>Q594*H594</f>
        <v>8.3999999999999995E-3</v>
      </c>
      <c r="S594" s="99">
        <v>0</v>
      </c>
      <c r="T594" s="100">
        <f>S594*H594</f>
        <v>0</v>
      </c>
      <c r="AR594" s="101" t="s">
        <v>81</v>
      </c>
      <c r="AT594" s="101" t="s">
        <v>79</v>
      </c>
      <c r="AU594" s="101" t="s">
        <v>82</v>
      </c>
      <c r="AY594" s="10" t="s">
        <v>77</v>
      </c>
      <c r="BE594" s="102">
        <f>IF(N594="základná",J594,0)</f>
        <v>0</v>
      </c>
      <c r="BF594" s="102">
        <f>IF(N594="znížená",J594,0)</f>
        <v>0</v>
      </c>
      <c r="BG594" s="102">
        <f>IF(N594="zákl. prenesená",J594,0)</f>
        <v>0</v>
      </c>
      <c r="BH594" s="102">
        <f>IF(N594="zníž. prenesená",J594,0)</f>
        <v>0</v>
      </c>
      <c r="BI594" s="102">
        <f>IF(N594="nulová",J594,0)</f>
        <v>0</v>
      </c>
      <c r="BJ594" s="10" t="s">
        <v>82</v>
      </c>
      <c r="BK594" s="102">
        <f>ROUND(I594*H594,2)</f>
        <v>0</v>
      </c>
      <c r="BL594" s="10" t="s">
        <v>81</v>
      </c>
      <c r="BM594" s="101" t="s">
        <v>611</v>
      </c>
    </row>
    <row r="595" spans="2:65" s="1" customFormat="1" ht="24.2" customHeight="1" x14ac:dyDescent="0.2">
      <c r="B595" s="88"/>
      <c r="C595" s="124" t="s">
        <v>612</v>
      </c>
      <c r="D595" s="124" t="s">
        <v>152</v>
      </c>
      <c r="E595" s="125" t="s">
        <v>276</v>
      </c>
      <c r="F595" s="126" t="s">
        <v>277</v>
      </c>
      <c r="G595" s="127" t="s">
        <v>192</v>
      </c>
      <c r="H595" s="128">
        <v>2</v>
      </c>
      <c r="I595" s="129"/>
      <c r="J595" s="130">
        <f>ROUND(I595*H595,2)</f>
        <v>0</v>
      </c>
      <c r="K595" s="131"/>
      <c r="L595" s="132"/>
      <c r="M595" s="133" t="s">
        <v>0</v>
      </c>
      <c r="N595" s="134" t="s">
        <v>28</v>
      </c>
      <c r="P595" s="99">
        <f>O595*H595</f>
        <v>0</v>
      </c>
      <c r="Q595" s="99">
        <v>7.5999999999999998E-2</v>
      </c>
      <c r="R595" s="99">
        <f>Q595*H595</f>
        <v>0.152</v>
      </c>
      <c r="S595" s="99">
        <v>0</v>
      </c>
      <c r="T595" s="100">
        <f>S595*H595</f>
        <v>0</v>
      </c>
      <c r="AR595" s="101" t="s">
        <v>112</v>
      </c>
      <c r="AT595" s="101" t="s">
        <v>152</v>
      </c>
      <c r="AU595" s="101" t="s">
        <v>82</v>
      </c>
      <c r="AY595" s="10" t="s">
        <v>77</v>
      </c>
      <c r="BE595" s="102">
        <f>IF(N595="základná",J595,0)</f>
        <v>0</v>
      </c>
      <c r="BF595" s="102">
        <f>IF(N595="znížená",J595,0)</f>
        <v>0</v>
      </c>
      <c r="BG595" s="102">
        <f>IF(N595="zákl. prenesená",J595,0)</f>
        <v>0</v>
      </c>
      <c r="BH595" s="102">
        <f>IF(N595="zníž. prenesená",J595,0)</f>
        <v>0</v>
      </c>
      <c r="BI595" s="102">
        <f>IF(N595="nulová",J595,0)</f>
        <v>0</v>
      </c>
      <c r="BJ595" s="10" t="s">
        <v>82</v>
      </c>
      <c r="BK595" s="102">
        <f>ROUND(I595*H595,2)</f>
        <v>0</v>
      </c>
      <c r="BL595" s="10" t="s">
        <v>81</v>
      </c>
      <c r="BM595" s="101" t="s">
        <v>613</v>
      </c>
    </row>
    <row r="596" spans="2:65" s="1" customFormat="1" ht="24.2" customHeight="1" x14ac:dyDescent="0.2">
      <c r="B596" s="88"/>
      <c r="C596" s="89" t="s">
        <v>217</v>
      </c>
      <c r="D596" s="89" t="s">
        <v>79</v>
      </c>
      <c r="E596" s="90" t="s">
        <v>279</v>
      </c>
      <c r="F596" s="91" t="s">
        <v>280</v>
      </c>
      <c r="G596" s="92" t="s">
        <v>192</v>
      </c>
      <c r="H596" s="93">
        <v>2</v>
      </c>
      <c r="I596" s="94"/>
      <c r="J596" s="95">
        <f>ROUND(I596*H596,2)</f>
        <v>0</v>
      </c>
      <c r="K596" s="96"/>
      <c r="L596" s="19"/>
      <c r="M596" s="97" t="s">
        <v>0</v>
      </c>
      <c r="N596" s="98" t="s">
        <v>28</v>
      </c>
      <c r="P596" s="99">
        <f>O596*H596</f>
        <v>0</v>
      </c>
      <c r="Q596" s="99">
        <v>0.41324650000000002</v>
      </c>
      <c r="R596" s="99">
        <f>Q596*H596</f>
        <v>0.82649300000000003</v>
      </c>
      <c r="S596" s="99">
        <v>0</v>
      </c>
      <c r="T596" s="100">
        <f>S596*H596</f>
        <v>0</v>
      </c>
      <c r="AR596" s="101" t="s">
        <v>81</v>
      </c>
      <c r="AT596" s="101" t="s">
        <v>79</v>
      </c>
      <c r="AU596" s="101" t="s">
        <v>82</v>
      </c>
      <c r="AY596" s="10" t="s">
        <v>77</v>
      </c>
      <c r="BE596" s="102">
        <f>IF(N596="základná",J596,0)</f>
        <v>0</v>
      </c>
      <c r="BF596" s="102">
        <f>IF(N596="znížená",J596,0)</f>
        <v>0</v>
      </c>
      <c r="BG596" s="102">
        <f>IF(N596="zákl. prenesená",J596,0)</f>
        <v>0</v>
      </c>
      <c r="BH596" s="102">
        <f>IF(N596="zníž. prenesená",J596,0)</f>
        <v>0</v>
      </c>
      <c r="BI596" s="102">
        <f>IF(N596="nulová",J596,0)</f>
        <v>0</v>
      </c>
      <c r="BJ596" s="10" t="s">
        <v>82</v>
      </c>
      <c r="BK596" s="102">
        <f>ROUND(I596*H596,2)</f>
        <v>0</v>
      </c>
      <c r="BL596" s="10" t="s">
        <v>81</v>
      </c>
      <c r="BM596" s="101" t="s">
        <v>614</v>
      </c>
    </row>
    <row r="597" spans="2:65" s="1" customFormat="1" ht="24.2" customHeight="1" x14ac:dyDescent="0.2">
      <c r="B597" s="88"/>
      <c r="C597" s="89" t="s">
        <v>324</v>
      </c>
      <c r="D597" s="89" t="s">
        <v>79</v>
      </c>
      <c r="E597" s="90" t="s">
        <v>282</v>
      </c>
      <c r="F597" s="91" t="s">
        <v>283</v>
      </c>
      <c r="G597" s="92" t="s">
        <v>192</v>
      </c>
      <c r="H597" s="93">
        <v>18</v>
      </c>
      <c r="I597" s="94"/>
      <c r="J597" s="95">
        <f>ROUND(I597*H597,2)</f>
        <v>0</v>
      </c>
      <c r="K597" s="96"/>
      <c r="L597" s="19"/>
      <c r="M597" s="97" t="s">
        <v>0</v>
      </c>
      <c r="N597" s="98" t="s">
        <v>28</v>
      </c>
      <c r="P597" s="99">
        <f>O597*H597</f>
        <v>0</v>
      </c>
      <c r="Q597" s="99">
        <v>0.41054649999999998</v>
      </c>
      <c r="R597" s="99">
        <f>Q597*H597</f>
        <v>7.389837</v>
      </c>
      <c r="S597" s="99">
        <v>0</v>
      </c>
      <c r="T597" s="100">
        <f>S597*H597</f>
        <v>0</v>
      </c>
      <c r="AR597" s="101" t="s">
        <v>81</v>
      </c>
      <c r="AT597" s="101" t="s">
        <v>79</v>
      </c>
      <c r="AU597" s="101" t="s">
        <v>82</v>
      </c>
      <c r="AY597" s="10" t="s">
        <v>77</v>
      </c>
      <c r="BE597" s="102">
        <f>IF(N597="základná",J597,0)</f>
        <v>0</v>
      </c>
      <c r="BF597" s="102">
        <f>IF(N597="znížená",J597,0)</f>
        <v>0</v>
      </c>
      <c r="BG597" s="102">
        <f>IF(N597="zákl. prenesená",J597,0)</f>
        <v>0</v>
      </c>
      <c r="BH597" s="102">
        <f>IF(N597="zníž. prenesená",J597,0)</f>
        <v>0</v>
      </c>
      <c r="BI597" s="102">
        <f>IF(N597="nulová",J597,0)</f>
        <v>0</v>
      </c>
      <c r="BJ597" s="10" t="s">
        <v>82</v>
      </c>
      <c r="BK597" s="102">
        <f>ROUND(I597*H597,2)</f>
        <v>0</v>
      </c>
      <c r="BL597" s="10" t="s">
        <v>81</v>
      </c>
      <c r="BM597" s="101" t="s">
        <v>615</v>
      </c>
    </row>
    <row r="598" spans="2:65" s="1" customFormat="1" ht="24.2" customHeight="1" x14ac:dyDescent="0.2">
      <c r="B598" s="88"/>
      <c r="C598" s="89" t="s">
        <v>183</v>
      </c>
      <c r="D598" s="89" t="s">
        <v>79</v>
      </c>
      <c r="E598" s="90" t="s">
        <v>284</v>
      </c>
      <c r="F598" s="91" t="s">
        <v>285</v>
      </c>
      <c r="G598" s="92" t="s">
        <v>87</v>
      </c>
      <c r="H598" s="93">
        <v>176.81</v>
      </c>
      <c r="I598" s="94"/>
      <c r="J598" s="95">
        <f>ROUND(I598*H598,2)</f>
        <v>0</v>
      </c>
      <c r="K598" s="96"/>
      <c r="L598" s="19"/>
      <c r="M598" s="97" t="s">
        <v>0</v>
      </c>
      <c r="N598" s="98" t="s">
        <v>28</v>
      </c>
      <c r="P598" s="99">
        <f>O598*H598</f>
        <v>0</v>
      </c>
      <c r="Q598" s="99">
        <v>9.0000000000000006E-5</v>
      </c>
      <c r="R598" s="99">
        <f>Q598*H598</f>
        <v>1.5912900000000001E-2</v>
      </c>
      <c r="S598" s="99">
        <v>0</v>
      </c>
      <c r="T598" s="100">
        <f>S598*H598</f>
        <v>0</v>
      </c>
      <c r="AR598" s="101" t="s">
        <v>81</v>
      </c>
      <c r="AT598" s="101" t="s">
        <v>79</v>
      </c>
      <c r="AU598" s="101" t="s">
        <v>82</v>
      </c>
      <c r="AY598" s="10" t="s">
        <v>77</v>
      </c>
      <c r="BE598" s="102">
        <f>IF(N598="základná",J598,0)</f>
        <v>0</v>
      </c>
      <c r="BF598" s="102">
        <f>IF(N598="znížená",J598,0)</f>
        <v>0</v>
      </c>
      <c r="BG598" s="102">
        <f>IF(N598="zákl. prenesená",J598,0)</f>
        <v>0</v>
      </c>
      <c r="BH598" s="102">
        <f>IF(N598="zníž. prenesená",J598,0)</f>
        <v>0</v>
      </c>
      <c r="BI598" s="102">
        <f>IF(N598="nulová",J598,0)</f>
        <v>0</v>
      </c>
      <c r="BJ598" s="10" t="s">
        <v>82</v>
      </c>
      <c r="BK598" s="102">
        <f>ROUND(I598*H598,2)</f>
        <v>0</v>
      </c>
      <c r="BL598" s="10" t="s">
        <v>81</v>
      </c>
      <c r="BM598" s="101" t="s">
        <v>616</v>
      </c>
    </row>
    <row r="599" spans="2:65" s="7" customFormat="1" x14ac:dyDescent="0.2">
      <c r="B599" s="103"/>
      <c r="D599" s="104" t="s">
        <v>83</v>
      </c>
      <c r="E599" s="105" t="s">
        <v>0</v>
      </c>
      <c r="F599" s="106" t="s">
        <v>286</v>
      </c>
      <c r="H599" s="105" t="s">
        <v>0</v>
      </c>
      <c r="I599" s="107"/>
      <c r="L599" s="103"/>
      <c r="M599" s="108"/>
      <c r="T599" s="109"/>
      <c r="AT599" s="105" t="s">
        <v>83</v>
      </c>
      <c r="AU599" s="105" t="s">
        <v>82</v>
      </c>
      <c r="AV599" s="7" t="s">
        <v>46</v>
      </c>
      <c r="AW599" s="7" t="s">
        <v>18</v>
      </c>
      <c r="AX599" s="7" t="s">
        <v>45</v>
      </c>
      <c r="AY599" s="105" t="s">
        <v>77</v>
      </c>
    </row>
    <row r="600" spans="2:65" s="7" customFormat="1" x14ac:dyDescent="0.2">
      <c r="B600" s="103"/>
      <c r="D600" s="104" t="s">
        <v>83</v>
      </c>
      <c r="E600" s="105" t="s">
        <v>0</v>
      </c>
      <c r="F600" s="106" t="s">
        <v>465</v>
      </c>
      <c r="H600" s="105" t="s">
        <v>0</v>
      </c>
      <c r="I600" s="107"/>
      <c r="L600" s="103"/>
      <c r="M600" s="108"/>
      <c r="T600" s="109"/>
      <c r="AT600" s="105" t="s">
        <v>83</v>
      </c>
      <c r="AU600" s="105" t="s">
        <v>82</v>
      </c>
      <c r="AV600" s="7" t="s">
        <v>46</v>
      </c>
      <c r="AW600" s="7" t="s">
        <v>18</v>
      </c>
      <c r="AX600" s="7" t="s">
        <v>45</v>
      </c>
      <c r="AY600" s="105" t="s">
        <v>77</v>
      </c>
    </row>
    <row r="601" spans="2:65" s="8" customFormat="1" x14ac:dyDescent="0.2">
      <c r="B601" s="110"/>
      <c r="D601" s="104" t="s">
        <v>83</v>
      </c>
      <c r="E601" s="111" t="s">
        <v>0</v>
      </c>
      <c r="F601" s="112" t="s">
        <v>530</v>
      </c>
      <c r="H601" s="113">
        <v>176.81</v>
      </c>
      <c r="I601" s="114"/>
      <c r="L601" s="110"/>
      <c r="M601" s="115"/>
      <c r="T601" s="116"/>
      <c r="AT601" s="111" t="s">
        <v>83</v>
      </c>
      <c r="AU601" s="111" t="s">
        <v>82</v>
      </c>
      <c r="AV601" s="8" t="s">
        <v>82</v>
      </c>
      <c r="AW601" s="8" t="s">
        <v>18</v>
      </c>
      <c r="AX601" s="8" t="s">
        <v>45</v>
      </c>
      <c r="AY601" s="111" t="s">
        <v>77</v>
      </c>
    </row>
    <row r="602" spans="2:65" s="9" customFormat="1" x14ac:dyDescent="0.2">
      <c r="B602" s="117"/>
      <c r="D602" s="104" t="s">
        <v>83</v>
      </c>
      <c r="E602" s="118" t="s">
        <v>0</v>
      </c>
      <c r="F602" s="119" t="s">
        <v>85</v>
      </c>
      <c r="H602" s="120">
        <v>176.81</v>
      </c>
      <c r="I602" s="121"/>
      <c r="L602" s="117"/>
      <c r="M602" s="122"/>
      <c r="T602" s="123"/>
      <c r="AT602" s="118" t="s">
        <v>83</v>
      </c>
      <c r="AU602" s="118" t="s">
        <v>82</v>
      </c>
      <c r="AV602" s="9" t="s">
        <v>81</v>
      </c>
      <c r="AW602" s="9" t="s">
        <v>18</v>
      </c>
      <c r="AX602" s="9" t="s">
        <v>46</v>
      </c>
      <c r="AY602" s="118" t="s">
        <v>77</v>
      </c>
    </row>
    <row r="603" spans="2:65" s="1" customFormat="1" ht="24.2" customHeight="1" x14ac:dyDescent="0.2">
      <c r="B603" s="88"/>
      <c r="C603" s="89" t="s">
        <v>293</v>
      </c>
      <c r="D603" s="89" t="s">
        <v>79</v>
      </c>
      <c r="E603" s="90" t="s">
        <v>288</v>
      </c>
      <c r="F603" s="91" t="s">
        <v>289</v>
      </c>
      <c r="G603" s="92" t="s">
        <v>87</v>
      </c>
      <c r="H603" s="93">
        <v>176.81</v>
      </c>
      <c r="I603" s="94"/>
      <c r="J603" s="95">
        <f>ROUND(I603*H603,2)</f>
        <v>0</v>
      </c>
      <c r="K603" s="96"/>
      <c r="L603" s="19"/>
      <c r="M603" s="97" t="s">
        <v>0</v>
      </c>
      <c r="N603" s="98" t="s">
        <v>28</v>
      </c>
      <c r="P603" s="99">
        <f>O603*H603</f>
        <v>0</v>
      </c>
      <c r="Q603" s="99">
        <v>1E-4</v>
      </c>
      <c r="R603" s="99">
        <f>Q603*H603</f>
        <v>1.7681000000000002E-2</v>
      </c>
      <c r="S603" s="99">
        <v>0</v>
      </c>
      <c r="T603" s="100">
        <f>S603*H603</f>
        <v>0</v>
      </c>
      <c r="AR603" s="101" t="s">
        <v>81</v>
      </c>
      <c r="AT603" s="101" t="s">
        <v>79</v>
      </c>
      <c r="AU603" s="101" t="s">
        <v>82</v>
      </c>
      <c r="AY603" s="10" t="s">
        <v>77</v>
      </c>
      <c r="BE603" s="102">
        <f>IF(N603="základná",J603,0)</f>
        <v>0</v>
      </c>
      <c r="BF603" s="102">
        <f>IF(N603="znížená",J603,0)</f>
        <v>0</v>
      </c>
      <c r="BG603" s="102">
        <f>IF(N603="zákl. prenesená",J603,0)</f>
        <v>0</v>
      </c>
      <c r="BH603" s="102">
        <f>IF(N603="zníž. prenesená",J603,0)</f>
        <v>0</v>
      </c>
      <c r="BI603" s="102">
        <f>IF(N603="nulová",J603,0)</f>
        <v>0</v>
      </c>
      <c r="BJ603" s="10" t="s">
        <v>82</v>
      </c>
      <c r="BK603" s="102">
        <f>ROUND(I603*H603,2)</f>
        <v>0</v>
      </c>
      <c r="BL603" s="10" t="s">
        <v>81</v>
      </c>
      <c r="BM603" s="101" t="s">
        <v>617</v>
      </c>
    </row>
    <row r="604" spans="2:65" s="6" customFormat="1" ht="22.9" customHeight="1" x14ac:dyDescent="0.2">
      <c r="B604" s="76"/>
      <c r="D604" s="77" t="s">
        <v>44</v>
      </c>
      <c r="E604" s="86" t="s">
        <v>129</v>
      </c>
      <c r="F604" s="86" t="s">
        <v>290</v>
      </c>
      <c r="I604" s="79"/>
      <c r="J604" s="87">
        <f>BK604</f>
        <v>0</v>
      </c>
      <c r="L604" s="76"/>
      <c r="M604" s="81"/>
      <c r="P604" s="82">
        <f>SUM(P605:P636)</f>
        <v>0</v>
      </c>
      <c r="R604" s="82">
        <f>SUM(R605:R636)</f>
        <v>0</v>
      </c>
      <c r="T604" s="83">
        <f>SUM(T605:T636)</f>
        <v>16.305</v>
      </c>
      <c r="AR604" s="77" t="s">
        <v>46</v>
      </c>
      <c r="AT604" s="84" t="s">
        <v>44</v>
      </c>
      <c r="AU604" s="84" t="s">
        <v>46</v>
      </c>
      <c r="AY604" s="77" t="s">
        <v>77</v>
      </c>
      <c r="BK604" s="85">
        <f>SUM(BK605:BK636)</f>
        <v>0</v>
      </c>
    </row>
    <row r="605" spans="2:65" s="1" customFormat="1" ht="16.5" customHeight="1" x14ac:dyDescent="0.2">
      <c r="B605" s="88"/>
      <c r="C605" s="89" t="s">
        <v>304</v>
      </c>
      <c r="D605" s="89" t="s">
        <v>79</v>
      </c>
      <c r="E605" s="90" t="s">
        <v>618</v>
      </c>
      <c r="F605" s="91" t="s">
        <v>619</v>
      </c>
      <c r="G605" s="92" t="s">
        <v>93</v>
      </c>
      <c r="H605" s="93">
        <v>5.4</v>
      </c>
      <c r="I605" s="94"/>
      <c r="J605" s="95">
        <f>ROUND(I605*H605,2)</f>
        <v>0</v>
      </c>
      <c r="K605" s="96"/>
      <c r="L605" s="19"/>
      <c r="M605" s="97" t="s">
        <v>0</v>
      </c>
      <c r="N605" s="98" t="s">
        <v>28</v>
      </c>
      <c r="P605" s="99">
        <f>O605*H605</f>
        <v>0</v>
      </c>
      <c r="Q605" s="99">
        <v>0</v>
      </c>
      <c r="R605" s="99">
        <f>Q605*H605</f>
        <v>0</v>
      </c>
      <c r="S605" s="99">
        <v>2.4</v>
      </c>
      <c r="T605" s="100">
        <f>S605*H605</f>
        <v>12.96</v>
      </c>
      <c r="AR605" s="101" t="s">
        <v>81</v>
      </c>
      <c r="AT605" s="101" t="s">
        <v>79</v>
      </c>
      <c r="AU605" s="101" t="s">
        <v>82</v>
      </c>
      <c r="AY605" s="10" t="s">
        <v>77</v>
      </c>
      <c r="BE605" s="102">
        <f>IF(N605="základná",J605,0)</f>
        <v>0</v>
      </c>
      <c r="BF605" s="102">
        <f>IF(N605="znížená",J605,0)</f>
        <v>0</v>
      </c>
      <c r="BG605" s="102">
        <f>IF(N605="zákl. prenesená",J605,0)</f>
        <v>0</v>
      </c>
      <c r="BH605" s="102">
        <f>IF(N605="zníž. prenesená",J605,0)</f>
        <v>0</v>
      </c>
      <c r="BI605" s="102">
        <f>IF(N605="nulová",J605,0)</f>
        <v>0</v>
      </c>
      <c r="BJ605" s="10" t="s">
        <v>82</v>
      </c>
      <c r="BK605" s="102">
        <f>ROUND(I605*H605,2)</f>
        <v>0</v>
      </c>
      <c r="BL605" s="10" t="s">
        <v>81</v>
      </c>
      <c r="BM605" s="101" t="s">
        <v>620</v>
      </c>
    </row>
    <row r="606" spans="2:65" s="7" customFormat="1" x14ac:dyDescent="0.2">
      <c r="B606" s="103"/>
      <c r="D606" s="104" t="s">
        <v>83</v>
      </c>
      <c r="E606" s="105" t="s">
        <v>0</v>
      </c>
      <c r="F606" s="106" t="s">
        <v>621</v>
      </c>
      <c r="H606" s="105" t="s">
        <v>0</v>
      </c>
      <c r="I606" s="107"/>
      <c r="L606" s="103"/>
      <c r="M606" s="108"/>
      <c r="T606" s="109"/>
      <c r="AT606" s="105" t="s">
        <v>83</v>
      </c>
      <c r="AU606" s="105" t="s">
        <v>82</v>
      </c>
      <c r="AV606" s="7" t="s">
        <v>46</v>
      </c>
      <c r="AW606" s="7" t="s">
        <v>18</v>
      </c>
      <c r="AX606" s="7" t="s">
        <v>45</v>
      </c>
      <c r="AY606" s="105" t="s">
        <v>77</v>
      </c>
    </row>
    <row r="607" spans="2:65" s="8" customFormat="1" x14ac:dyDescent="0.2">
      <c r="B607" s="110"/>
      <c r="D607" s="104" t="s">
        <v>83</v>
      </c>
      <c r="E607" s="111" t="s">
        <v>0</v>
      </c>
      <c r="F607" s="112" t="s">
        <v>622</v>
      </c>
      <c r="H607" s="113">
        <v>5.4</v>
      </c>
      <c r="I607" s="114"/>
      <c r="L607" s="110"/>
      <c r="M607" s="115"/>
      <c r="T607" s="116"/>
      <c r="AT607" s="111" t="s">
        <v>83</v>
      </c>
      <c r="AU607" s="111" t="s">
        <v>82</v>
      </c>
      <c r="AV607" s="8" t="s">
        <v>82</v>
      </c>
      <c r="AW607" s="8" t="s">
        <v>18</v>
      </c>
      <c r="AX607" s="8" t="s">
        <v>45</v>
      </c>
      <c r="AY607" s="111" t="s">
        <v>77</v>
      </c>
    </row>
    <row r="608" spans="2:65" s="9" customFormat="1" x14ac:dyDescent="0.2">
      <c r="B608" s="117"/>
      <c r="D608" s="104" t="s">
        <v>83</v>
      </c>
      <c r="E608" s="118" t="s">
        <v>0</v>
      </c>
      <c r="F608" s="119" t="s">
        <v>85</v>
      </c>
      <c r="H608" s="120">
        <v>5.4</v>
      </c>
      <c r="I608" s="121"/>
      <c r="L608" s="117"/>
      <c r="M608" s="122"/>
      <c r="T608" s="123"/>
      <c r="AT608" s="118" t="s">
        <v>83</v>
      </c>
      <c r="AU608" s="118" t="s">
        <v>82</v>
      </c>
      <c r="AV608" s="9" t="s">
        <v>81</v>
      </c>
      <c r="AW608" s="9" t="s">
        <v>18</v>
      </c>
      <c r="AX608" s="9" t="s">
        <v>46</v>
      </c>
      <c r="AY608" s="118" t="s">
        <v>77</v>
      </c>
    </row>
    <row r="609" spans="2:65" s="1" customFormat="1" ht="24.2" customHeight="1" x14ac:dyDescent="0.2">
      <c r="B609" s="88"/>
      <c r="C609" s="89" t="s">
        <v>211</v>
      </c>
      <c r="D609" s="89" t="s">
        <v>79</v>
      </c>
      <c r="E609" s="90" t="s">
        <v>623</v>
      </c>
      <c r="F609" s="91" t="s">
        <v>624</v>
      </c>
      <c r="G609" s="92" t="s">
        <v>192</v>
      </c>
      <c r="H609" s="93">
        <v>33</v>
      </c>
      <c r="I609" s="94"/>
      <c r="J609" s="95">
        <f>ROUND(I609*H609,2)</f>
        <v>0</v>
      </c>
      <c r="K609" s="96"/>
      <c r="L609" s="19"/>
      <c r="M609" s="97" t="s">
        <v>0</v>
      </c>
      <c r="N609" s="98" t="s">
        <v>28</v>
      </c>
      <c r="P609" s="99">
        <f>O609*H609</f>
        <v>0</v>
      </c>
      <c r="Q609" s="99">
        <v>0</v>
      </c>
      <c r="R609" s="99">
        <f>Q609*H609</f>
        <v>0</v>
      </c>
      <c r="S609" s="99">
        <v>5.0000000000000001E-3</v>
      </c>
      <c r="T609" s="100">
        <f>S609*H609</f>
        <v>0.16500000000000001</v>
      </c>
      <c r="AR609" s="101" t="s">
        <v>81</v>
      </c>
      <c r="AT609" s="101" t="s">
        <v>79</v>
      </c>
      <c r="AU609" s="101" t="s">
        <v>82</v>
      </c>
      <c r="AY609" s="10" t="s">
        <v>77</v>
      </c>
      <c r="BE609" s="102">
        <f>IF(N609="základná",J609,0)</f>
        <v>0</v>
      </c>
      <c r="BF609" s="102">
        <f>IF(N609="znížená",J609,0)</f>
        <v>0</v>
      </c>
      <c r="BG609" s="102">
        <f>IF(N609="zákl. prenesená",J609,0)</f>
        <v>0</v>
      </c>
      <c r="BH609" s="102">
        <f>IF(N609="zníž. prenesená",J609,0)</f>
        <v>0</v>
      </c>
      <c r="BI609" s="102">
        <f>IF(N609="nulová",J609,0)</f>
        <v>0</v>
      </c>
      <c r="BJ609" s="10" t="s">
        <v>82</v>
      </c>
      <c r="BK609" s="102">
        <f>ROUND(I609*H609,2)</f>
        <v>0</v>
      </c>
      <c r="BL609" s="10" t="s">
        <v>81</v>
      </c>
      <c r="BM609" s="101" t="s">
        <v>625</v>
      </c>
    </row>
    <row r="610" spans="2:65" s="7" customFormat="1" x14ac:dyDescent="0.2">
      <c r="B610" s="103"/>
      <c r="D610" s="104" t="s">
        <v>83</v>
      </c>
      <c r="E610" s="105" t="s">
        <v>0</v>
      </c>
      <c r="F610" s="106" t="s">
        <v>294</v>
      </c>
      <c r="H610" s="105" t="s">
        <v>0</v>
      </c>
      <c r="I610" s="107"/>
      <c r="L610" s="103"/>
      <c r="M610" s="108"/>
      <c r="T610" s="109"/>
      <c r="AT610" s="105" t="s">
        <v>83</v>
      </c>
      <c r="AU610" s="105" t="s">
        <v>82</v>
      </c>
      <c r="AV610" s="7" t="s">
        <v>46</v>
      </c>
      <c r="AW610" s="7" t="s">
        <v>18</v>
      </c>
      <c r="AX610" s="7" t="s">
        <v>45</v>
      </c>
      <c r="AY610" s="105" t="s">
        <v>77</v>
      </c>
    </row>
    <row r="611" spans="2:65" s="7" customFormat="1" x14ac:dyDescent="0.2">
      <c r="B611" s="103"/>
      <c r="D611" s="104" t="s">
        <v>83</v>
      </c>
      <c r="E611" s="105" t="s">
        <v>0</v>
      </c>
      <c r="F611" s="106" t="s">
        <v>292</v>
      </c>
      <c r="H611" s="105" t="s">
        <v>0</v>
      </c>
      <c r="I611" s="107"/>
      <c r="L611" s="103"/>
      <c r="M611" s="108"/>
      <c r="T611" s="109"/>
      <c r="AT611" s="105" t="s">
        <v>83</v>
      </c>
      <c r="AU611" s="105" t="s">
        <v>82</v>
      </c>
      <c r="AV611" s="7" t="s">
        <v>46</v>
      </c>
      <c r="AW611" s="7" t="s">
        <v>18</v>
      </c>
      <c r="AX611" s="7" t="s">
        <v>45</v>
      </c>
      <c r="AY611" s="105" t="s">
        <v>77</v>
      </c>
    </row>
    <row r="612" spans="2:65" s="8" customFormat="1" x14ac:dyDescent="0.2">
      <c r="B612" s="110"/>
      <c r="D612" s="104" t="s">
        <v>83</v>
      </c>
      <c r="E612" s="111" t="s">
        <v>0</v>
      </c>
      <c r="F612" s="112" t="s">
        <v>206</v>
      </c>
      <c r="H612" s="113">
        <v>31</v>
      </c>
      <c r="I612" s="114"/>
      <c r="L612" s="110"/>
      <c r="M612" s="115"/>
      <c r="T612" s="116"/>
      <c r="AT612" s="111" t="s">
        <v>83</v>
      </c>
      <c r="AU612" s="111" t="s">
        <v>82</v>
      </c>
      <c r="AV612" s="8" t="s">
        <v>82</v>
      </c>
      <c r="AW612" s="8" t="s">
        <v>18</v>
      </c>
      <c r="AX612" s="8" t="s">
        <v>45</v>
      </c>
      <c r="AY612" s="111" t="s">
        <v>77</v>
      </c>
    </row>
    <row r="613" spans="2:65" s="7" customFormat="1" x14ac:dyDescent="0.2">
      <c r="B613" s="103"/>
      <c r="D613" s="104" t="s">
        <v>83</v>
      </c>
      <c r="E613" s="105" t="s">
        <v>0</v>
      </c>
      <c r="F613" s="106" t="s">
        <v>626</v>
      </c>
      <c r="H613" s="105" t="s">
        <v>0</v>
      </c>
      <c r="I613" s="107"/>
      <c r="L613" s="103"/>
      <c r="M613" s="108"/>
      <c r="T613" s="109"/>
      <c r="AT613" s="105" t="s">
        <v>83</v>
      </c>
      <c r="AU613" s="105" t="s">
        <v>82</v>
      </c>
      <c r="AV613" s="7" t="s">
        <v>46</v>
      </c>
      <c r="AW613" s="7" t="s">
        <v>18</v>
      </c>
      <c r="AX613" s="7" t="s">
        <v>45</v>
      </c>
      <c r="AY613" s="105" t="s">
        <v>77</v>
      </c>
    </row>
    <row r="614" spans="2:65" s="8" customFormat="1" x14ac:dyDescent="0.2">
      <c r="B614" s="110"/>
      <c r="D614" s="104" t="s">
        <v>83</v>
      </c>
      <c r="E614" s="111" t="s">
        <v>0</v>
      </c>
      <c r="F614" s="112" t="s">
        <v>82</v>
      </c>
      <c r="H614" s="113">
        <v>2</v>
      </c>
      <c r="I614" s="114"/>
      <c r="L614" s="110"/>
      <c r="M614" s="115"/>
      <c r="T614" s="116"/>
      <c r="AT614" s="111" t="s">
        <v>83</v>
      </c>
      <c r="AU614" s="111" t="s">
        <v>82</v>
      </c>
      <c r="AV614" s="8" t="s">
        <v>82</v>
      </c>
      <c r="AW614" s="8" t="s">
        <v>18</v>
      </c>
      <c r="AX614" s="8" t="s">
        <v>45</v>
      </c>
      <c r="AY614" s="111" t="s">
        <v>77</v>
      </c>
    </row>
    <row r="615" spans="2:65" s="9" customFormat="1" x14ac:dyDescent="0.2">
      <c r="B615" s="117"/>
      <c r="D615" s="104" t="s">
        <v>83</v>
      </c>
      <c r="E615" s="118" t="s">
        <v>0</v>
      </c>
      <c r="F615" s="119" t="s">
        <v>85</v>
      </c>
      <c r="H615" s="120">
        <v>33</v>
      </c>
      <c r="I615" s="121"/>
      <c r="L615" s="117"/>
      <c r="M615" s="122"/>
      <c r="T615" s="123"/>
      <c r="AT615" s="118" t="s">
        <v>83</v>
      </c>
      <c r="AU615" s="118" t="s">
        <v>82</v>
      </c>
      <c r="AV615" s="9" t="s">
        <v>81</v>
      </c>
      <c r="AW615" s="9" t="s">
        <v>18</v>
      </c>
      <c r="AX615" s="9" t="s">
        <v>46</v>
      </c>
      <c r="AY615" s="118" t="s">
        <v>77</v>
      </c>
    </row>
    <row r="616" spans="2:65" s="1" customFormat="1" ht="24.2" customHeight="1" x14ac:dyDescent="0.2">
      <c r="B616" s="88"/>
      <c r="C616" s="89" t="s">
        <v>627</v>
      </c>
      <c r="D616" s="89" t="s">
        <v>79</v>
      </c>
      <c r="E616" s="90" t="s">
        <v>296</v>
      </c>
      <c r="F616" s="91" t="s">
        <v>297</v>
      </c>
      <c r="G616" s="92" t="s">
        <v>192</v>
      </c>
      <c r="H616" s="93">
        <v>2</v>
      </c>
      <c r="I616" s="94"/>
      <c r="J616" s="95">
        <f>ROUND(I616*H616,2)</f>
        <v>0</v>
      </c>
      <c r="K616" s="96"/>
      <c r="L616" s="19"/>
      <c r="M616" s="97" t="s">
        <v>0</v>
      </c>
      <c r="N616" s="98" t="s">
        <v>28</v>
      </c>
      <c r="P616" s="99">
        <f>O616*H616</f>
        <v>0</v>
      </c>
      <c r="Q616" s="99">
        <v>0</v>
      </c>
      <c r="R616" s="99">
        <f>Q616*H616</f>
        <v>0</v>
      </c>
      <c r="S616" s="99">
        <v>1.7999999999999999E-2</v>
      </c>
      <c r="T616" s="100">
        <f>S616*H616</f>
        <v>3.5999999999999997E-2</v>
      </c>
      <c r="AR616" s="101" t="s">
        <v>81</v>
      </c>
      <c r="AT616" s="101" t="s">
        <v>79</v>
      </c>
      <c r="AU616" s="101" t="s">
        <v>82</v>
      </c>
      <c r="AY616" s="10" t="s">
        <v>77</v>
      </c>
      <c r="BE616" s="102">
        <f>IF(N616="základná",J616,0)</f>
        <v>0</v>
      </c>
      <c r="BF616" s="102">
        <f>IF(N616="znížená",J616,0)</f>
        <v>0</v>
      </c>
      <c r="BG616" s="102">
        <f>IF(N616="zákl. prenesená",J616,0)</f>
        <v>0</v>
      </c>
      <c r="BH616" s="102">
        <f>IF(N616="zníž. prenesená",J616,0)</f>
        <v>0</v>
      </c>
      <c r="BI616" s="102">
        <f>IF(N616="nulová",J616,0)</f>
        <v>0</v>
      </c>
      <c r="BJ616" s="10" t="s">
        <v>82</v>
      </c>
      <c r="BK616" s="102">
        <f>ROUND(I616*H616,2)</f>
        <v>0</v>
      </c>
      <c r="BL616" s="10" t="s">
        <v>81</v>
      </c>
      <c r="BM616" s="101" t="s">
        <v>628</v>
      </c>
    </row>
    <row r="617" spans="2:65" s="7" customFormat="1" x14ac:dyDescent="0.2">
      <c r="B617" s="103"/>
      <c r="D617" s="104" t="s">
        <v>83</v>
      </c>
      <c r="E617" s="105" t="s">
        <v>0</v>
      </c>
      <c r="F617" s="106" t="s">
        <v>298</v>
      </c>
      <c r="H617" s="105" t="s">
        <v>0</v>
      </c>
      <c r="I617" s="107"/>
      <c r="L617" s="103"/>
      <c r="M617" s="108"/>
      <c r="T617" s="109"/>
      <c r="AT617" s="105" t="s">
        <v>83</v>
      </c>
      <c r="AU617" s="105" t="s">
        <v>82</v>
      </c>
      <c r="AV617" s="7" t="s">
        <v>46</v>
      </c>
      <c r="AW617" s="7" t="s">
        <v>18</v>
      </c>
      <c r="AX617" s="7" t="s">
        <v>45</v>
      </c>
      <c r="AY617" s="105" t="s">
        <v>77</v>
      </c>
    </row>
    <row r="618" spans="2:65" s="8" customFormat="1" x14ac:dyDescent="0.2">
      <c r="B618" s="110"/>
      <c r="D618" s="104" t="s">
        <v>83</v>
      </c>
      <c r="E618" s="111" t="s">
        <v>0</v>
      </c>
      <c r="F618" s="112" t="s">
        <v>88</v>
      </c>
      <c r="H618" s="113">
        <v>2</v>
      </c>
      <c r="I618" s="114"/>
      <c r="L618" s="110"/>
      <c r="M618" s="115"/>
      <c r="T618" s="116"/>
      <c r="AT618" s="111" t="s">
        <v>83</v>
      </c>
      <c r="AU618" s="111" t="s">
        <v>82</v>
      </c>
      <c r="AV618" s="8" t="s">
        <v>82</v>
      </c>
      <c r="AW618" s="8" t="s">
        <v>18</v>
      </c>
      <c r="AX618" s="8" t="s">
        <v>45</v>
      </c>
      <c r="AY618" s="111" t="s">
        <v>77</v>
      </c>
    </row>
    <row r="619" spans="2:65" s="9" customFormat="1" x14ac:dyDescent="0.2">
      <c r="B619" s="117"/>
      <c r="D619" s="104" t="s">
        <v>83</v>
      </c>
      <c r="E619" s="118" t="s">
        <v>0</v>
      </c>
      <c r="F619" s="119" t="s">
        <v>85</v>
      </c>
      <c r="H619" s="120">
        <v>2</v>
      </c>
      <c r="I619" s="121"/>
      <c r="L619" s="117"/>
      <c r="M619" s="122"/>
      <c r="T619" s="123"/>
      <c r="AT619" s="118" t="s">
        <v>83</v>
      </c>
      <c r="AU619" s="118" t="s">
        <v>82</v>
      </c>
      <c r="AV619" s="9" t="s">
        <v>81</v>
      </c>
      <c r="AW619" s="9" t="s">
        <v>18</v>
      </c>
      <c r="AX619" s="9" t="s">
        <v>46</v>
      </c>
      <c r="AY619" s="118" t="s">
        <v>77</v>
      </c>
    </row>
    <row r="620" spans="2:65" s="1" customFormat="1" ht="24.2" customHeight="1" x14ac:dyDescent="0.2">
      <c r="B620" s="88"/>
      <c r="C620" s="89" t="s">
        <v>629</v>
      </c>
      <c r="D620" s="89" t="s">
        <v>79</v>
      </c>
      <c r="E620" s="90" t="s">
        <v>630</v>
      </c>
      <c r="F620" s="91" t="s">
        <v>299</v>
      </c>
      <c r="G620" s="92" t="s">
        <v>192</v>
      </c>
      <c r="H620" s="93">
        <v>36</v>
      </c>
      <c r="I620" s="94"/>
      <c r="J620" s="95">
        <f>ROUND(I620*H620,2)</f>
        <v>0</v>
      </c>
      <c r="K620" s="96"/>
      <c r="L620" s="19"/>
      <c r="M620" s="97" t="s">
        <v>0</v>
      </c>
      <c r="N620" s="98" t="s">
        <v>28</v>
      </c>
      <c r="P620" s="99">
        <f>O620*H620</f>
        <v>0</v>
      </c>
      <c r="Q620" s="99">
        <v>0</v>
      </c>
      <c r="R620" s="99">
        <f>Q620*H620</f>
        <v>0</v>
      </c>
      <c r="S620" s="99">
        <v>5.8000000000000003E-2</v>
      </c>
      <c r="T620" s="100">
        <f>S620*H620</f>
        <v>2.0880000000000001</v>
      </c>
      <c r="AR620" s="101" t="s">
        <v>81</v>
      </c>
      <c r="AT620" s="101" t="s">
        <v>79</v>
      </c>
      <c r="AU620" s="101" t="s">
        <v>82</v>
      </c>
      <c r="AY620" s="10" t="s">
        <v>77</v>
      </c>
      <c r="BE620" s="102">
        <f>IF(N620="základná",J620,0)</f>
        <v>0</v>
      </c>
      <c r="BF620" s="102">
        <f>IF(N620="znížená",J620,0)</f>
        <v>0</v>
      </c>
      <c r="BG620" s="102">
        <f>IF(N620="zákl. prenesená",J620,0)</f>
        <v>0</v>
      </c>
      <c r="BH620" s="102">
        <f>IF(N620="zníž. prenesená",J620,0)</f>
        <v>0</v>
      </c>
      <c r="BI620" s="102">
        <f>IF(N620="nulová",J620,0)</f>
        <v>0</v>
      </c>
      <c r="BJ620" s="10" t="s">
        <v>82</v>
      </c>
      <c r="BK620" s="102">
        <f>ROUND(I620*H620,2)</f>
        <v>0</v>
      </c>
      <c r="BL620" s="10" t="s">
        <v>81</v>
      </c>
      <c r="BM620" s="101" t="s">
        <v>631</v>
      </c>
    </row>
    <row r="621" spans="2:65" s="7" customFormat="1" x14ac:dyDescent="0.2">
      <c r="B621" s="103"/>
      <c r="D621" s="104" t="s">
        <v>83</v>
      </c>
      <c r="E621" s="105" t="s">
        <v>0</v>
      </c>
      <c r="F621" s="106" t="s">
        <v>300</v>
      </c>
      <c r="H621" s="105" t="s">
        <v>0</v>
      </c>
      <c r="I621" s="107"/>
      <c r="L621" s="103"/>
      <c r="M621" s="108"/>
      <c r="T621" s="109"/>
      <c r="AT621" s="105" t="s">
        <v>83</v>
      </c>
      <c r="AU621" s="105" t="s">
        <v>82</v>
      </c>
      <c r="AV621" s="7" t="s">
        <v>46</v>
      </c>
      <c r="AW621" s="7" t="s">
        <v>18</v>
      </c>
      <c r="AX621" s="7" t="s">
        <v>45</v>
      </c>
      <c r="AY621" s="105" t="s">
        <v>77</v>
      </c>
    </row>
    <row r="622" spans="2:65" s="7" customFormat="1" x14ac:dyDescent="0.2">
      <c r="B622" s="103"/>
      <c r="D622" s="104" t="s">
        <v>83</v>
      </c>
      <c r="E622" s="105" t="s">
        <v>0</v>
      </c>
      <c r="F622" s="106" t="s">
        <v>301</v>
      </c>
      <c r="H622" s="105" t="s">
        <v>0</v>
      </c>
      <c r="I622" s="107"/>
      <c r="L622" s="103"/>
      <c r="M622" s="108"/>
      <c r="T622" s="109"/>
      <c r="AT622" s="105" t="s">
        <v>83</v>
      </c>
      <c r="AU622" s="105" t="s">
        <v>82</v>
      </c>
      <c r="AV622" s="7" t="s">
        <v>46</v>
      </c>
      <c r="AW622" s="7" t="s">
        <v>18</v>
      </c>
      <c r="AX622" s="7" t="s">
        <v>45</v>
      </c>
      <c r="AY622" s="105" t="s">
        <v>77</v>
      </c>
    </row>
    <row r="623" spans="2:65" s="7" customFormat="1" x14ac:dyDescent="0.2">
      <c r="B623" s="103"/>
      <c r="D623" s="104" t="s">
        <v>83</v>
      </c>
      <c r="E623" s="105" t="s">
        <v>0</v>
      </c>
      <c r="F623" s="106" t="s">
        <v>302</v>
      </c>
      <c r="H623" s="105" t="s">
        <v>0</v>
      </c>
      <c r="I623" s="107"/>
      <c r="L623" s="103"/>
      <c r="M623" s="108"/>
      <c r="T623" s="109"/>
      <c r="AT623" s="105" t="s">
        <v>83</v>
      </c>
      <c r="AU623" s="105" t="s">
        <v>82</v>
      </c>
      <c r="AV623" s="7" t="s">
        <v>46</v>
      </c>
      <c r="AW623" s="7" t="s">
        <v>18</v>
      </c>
      <c r="AX623" s="7" t="s">
        <v>45</v>
      </c>
      <c r="AY623" s="105" t="s">
        <v>77</v>
      </c>
    </row>
    <row r="624" spans="2:65" s="8" customFormat="1" x14ac:dyDescent="0.2">
      <c r="B624" s="110"/>
      <c r="D624" s="104" t="s">
        <v>83</v>
      </c>
      <c r="E624" s="111" t="s">
        <v>0</v>
      </c>
      <c r="F624" s="112" t="s">
        <v>463</v>
      </c>
      <c r="H624" s="113">
        <v>18</v>
      </c>
      <c r="I624" s="114"/>
      <c r="L624" s="110"/>
      <c r="M624" s="115"/>
      <c r="T624" s="116"/>
      <c r="AT624" s="111" t="s">
        <v>83</v>
      </c>
      <c r="AU624" s="111" t="s">
        <v>82</v>
      </c>
      <c r="AV624" s="8" t="s">
        <v>82</v>
      </c>
      <c r="AW624" s="8" t="s">
        <v>18</v>
      </c>
      <c r="AX624" s="8" t="s">
        <v>45</v>
      </c>
      <c r="AY624" s="111" t="s">
        <v>77</v>
      </c>
    </row>
    <row r="625" spans="2:65" s="7" customFormat="1" x14ac:dyDescent="0.2">
      <c r="B625" s="103"/>
      <c r="D625" s="104" t="s">
        <v>83</v>
      </c>
      <c r="E625" s="105" t="s">
        <v>0</v>
      </c>
      <c r="F625" s="106" t="s">
        <v>303</v>
      </c>
      <c r="H625" s="105" t="s">
        <v>0</v>
      </c>
      <c r="I625" s="107"/>
      <c r="L625" s="103"/>
      <c r="M625" s="108"/>
      <c r="T625" s="109"/>
      <c r="AT625" s="105" t="s">
        <v>83</v>
      </c>
      <c r="AU625" s="105" t="s">
        <v>82</v>
      </c>
      <c r="AV625" s="7" t="s">
        <v>46</v>
      </c>
      <c r="AW625" s="7" t="s">
        <v>18</v>
      </c>
      <c r="AX625" s="7" t="s">
        <v>45</v>
      </c>
      <c r="AY625" s="105" t="s">
        <v>77</v>
      </c>
    </row>
    <row r="626" spans="2:65" s="8" customFormat="1" x14ac:dyDescent="0.2">
      <c r="B626" s="110"/>
      <c r="D626" s="104" t="s">
        <v>83</v>
      </c>
      <c r="E626" s="111" t="s">
        <v>0</v>
      </c>
      <c r="F626" s="112" t="s">
        <v>463</v>
      </c>
      <c r="H626" s="113">
        <v>18</v>
      </c>
      <c r="I626" s="114"/>
      <c r="L626" s="110"/>
      <c r="M626" s="115"/>
      <c r="T626" s="116"/>
      <c r="AT626" s="111" t="s">
        <v>83</v>
      </c>
      <c r="AU626" s="111" t="s">
        <v>82</v>
      </c>
      <c r="AV626" s="8" t="s">
        <v>82</v>
      </c>
      <c r="AW626" s="8" t="s">
        <v>18</v>
      </c>
      <c r="AX626" s="8" t="s">
        <v>45</v>
      </c>
      <c r="AY626" s="111" t="s">
        <v>77</v>
      </c>
    </row>
    <row r="627" spans="2:65" s="9" customFormat="1" x14ac:dyDescent="0.2">
      <c r="B627" s="117"/>
      <c r="D627" s="104" t="s">
        <v>83</v>
      </c>
      <c r="E627" s="118" t="s">
        <v>0</v>
      </c>
      <c r="F627" s="119" t="s">
        <v>85</v>
      </c>
      <c r="H627" s="120">
        <v>36</v>
      </c>
      <c r="I627" s="121"/>
      <c r="L627" s="117"/>
      <c r="M627" s="122"/>
      <c r="T627" s="123"/>
      <c r="AT627" s="118" t="s">
        <v>83</v>
      </c>
      <c r="AU627" s="118" t="s">
        <v>82</v>
      </c>
      <c r="AV627" s="9" t="s">
        <v>81</v>
      </c>
      <c r="AW627" s="9" t="s">
        <v>18</v>
      </c>
      <c r="AX627" s="9" t="s">
        <v>46</v>
      </c>
      <c r="AY627" s="118" t="s">
        <v>77</v>
      </c>
    </row>
    <row r="628" spans="2:65" s="1" customFormat="1" ht="24.2" customHeight="1" x14ac:dyDescent="0.2">
      <c r="B628" s="88"/>
      <c r="C628" s="89" t="s">
        <v>218</v>
      </c>
      <c r="D628" s="89" t="s">
        <v>79</v>
      </c>
      <c r="E628" s="90" t="s">
        <v>305</v>
      </c>
      <c r="F628" s="91" t="s">
        <v>306</v>
      </c>
      <c r="G628" s="92" t="s">
        <v>192</v>
      </c>
      <c r="H628" s="93">
        <v>24</v>
      </c>
      <c r="I628" s="94"/>
      <c r="J628" s="95">
        <f>ROUND(I628*H628,2)</f>
        <v>0</v>
      </c>
      <c r="K628" s="96"/>
      <c r="L628" s="19"/>
      <c r="M628" s="97" t="s">
        <v>0</v>
      </c>
      <c r="N628" s="98" t="s">
        <v>28</v>
      </c>
      <c r="P628" s="99">
        <f>O628*H628</f>
        <v>0</v>
      </c>
      <c r="Q628" s="99">
        <v>0</v>
      </c>
      <c r="R628" s="99">
        <f>Q628*H628</f>
        <v>0</v>
      </c>
      <c r="S628" s="99">
        <v>4.3999999999999997E-2</v>
      </c>
      <c r="T628" s="100">
        <f>S628*H628</f>
        <v>1.056</v>
      </c>
      <c r="AR628" s="101" t="s">
        <v>81</v>
      </c>
      <c r="AT628" s="101" t="s">
        <v>79</v>
      </c>
      <c r="AU628" s="101" t="s">
        <v>82</v>
      </c>
      <c r="AY628" s="10" t="s">
        <v>77</v>
      </c>
      <c r="BE628" s="102">
        <f>IF(N628="základná",J628,0)</f>
        <v>0</v>
      </c>
      <c r="BF628" s="102">
        <f>IF(N628="znížená",J628,0)</f>
        <v>0</v>
      </c>
      <c r="BG628" s="102">
        <f>IF(N628="zákl. prenesená",J628,0)</f>
        <v>0</v>
      </c>
      <c r="BH628" s="102">
        <f>IF(N628="zníž. prenesená",J628,0)</f>
        <v>0</v>
      </c>
      <c r="BI628" s="102">
        <f>IF(N628="nulová",J628,0)</f>
        <v>0</v>
      </c>
      <c r="BJ628" s="10" t="s">
        <v>82</v>
      </c>
      <c r="BK628" s="102">
        <f>ROUND(I628*H628,2)</f>
        <v>0</v>
      </c>
      <c r="BL628" s="10" t="s">
        <v>81</v>
      </c>
      <c r="BM628" s="101" t="s">
        <v>632</v>
      </c>
    </row>
    <row r="629" spans="2:65" s="7" customFormat="1" x14ac:dyDescent="0.2">
      <c r="B629" s="103"/>
      <c r="D629" s="104" t="s">
        <v>83</v>
      </c>
      <c r="E629" s="105" t="s">
        <v>0</v>
      </c>
      <c r="F629" s="106" t="s">
        <v>307</v>
      </c>
      <c r="H629" s="105" t="s">
        <v>0</v>
      </c>
      <c r="I629" s="107"/>
      <c r="L629" s="103"/>
      <c r="M629" s="108"/>
      <c r="T629" s="109"/>
      <c r="AT629" s="105" t="s">
        <v>83</v>
      </c>
      <c r="AU629" s="105" t="s">
        <v>82</v>
      </c>
      <c r="AV629" s="7" t="s">
        <v>46</v>
      </c>
      <c r="AW629" s="7" t="s">
        <v>18</v>
      </c>
      <c r="AX629" s="7" t="s">
        <v>45</v>
      </c>
      <c r="AY629" s="105" t="s">
        <v>77</v>
      </c>
    </row>
    <row r="630" spans="2:65" s="7" customFormat="1" x14ac:dyDescent="0.2">
      <c r="B630" s="103"/>
      <c r="D630" s="104" t="s">
        <v>83</v>
      </c>
      <c r="E630" s="105" t="s">
        <v>0</v>
      </c>
      <c r="F630" s="106" t="s">
        <v>308</v>
      </c>
      <c r="H630" s="105" t="s">
        <v>0</v>
      </c>
      <c r="I630" s="107"/>
      <c r="L630" s="103"/>
      <c r="M630" s="108"/>
      <c r="T630" s="109"/>
      <c r="AT630" s="105" t="s">
        <v>83</v>
      </c>
      <c r="AU630" s="105" t="s">
        <v>82</v>
      </c>
      <c r="AV630" s="7" t="s">
        <v>46</v>
      </c>
      <c r="AW630" s="7" t="s">
        <v>18</v>
      </c>
      <c r="AX630" s="7" t="s">
        <v>45</v>
      </c>
      <c r="AY630" s="105" t="s">
        <v>77</v>
      </c>
    </row>
    <row r="631" spans="2:65" s="8" customFormat="1" x14ac:dyDescent="0.2">
      <c r="B631" s="110"/>
      <c r="D631" s="104" t="s">
        <v>83</v>
      </c>
      <c r="E631" s="111" t="s">
        <v>0</v>
      </c>
      <c r="F631" s="112" t="s">
        <v>633</v>
      </c>
      <c r="H631" s="113">
        <v>22</v>
      </c>
      <c r="I631" s="114"/>
      <c r="L631" s="110"/>
      <c r="M631" s="115"/>
      <c r="T631" s="116"/>
      <c r="AT631" s="111" t="s">
        <v>83</v>
      </c>
      <c r="AU631" s="111" t="s">
        <v>82</v>
      </c>
      <c r="AV631" s="8" t="s">
        <v>82</v>
      </c>
      <c r="AW631" s="8" t="s">
        <v>18</v>
      </c>
      <c r="AX631" s="8" t="s">
        <v>45</v>
      </c>
      <c r="AY631" s="111" t="s">
        <v>77</v>
      </c>
    </row>
    <row r="632" spans="2:65" s="7" customFormat="1" x14ac:dyDescent="0.2">
      <c r="B632" s="103"/>
      <c r="D632" s="104" t="s">
        <v>83</v>
      </c>
      <c r="E632" s="105" t="s">
        <v>0</v>
      </c>
      <c r="F632" s="106" t="s">
        <v>309</v>
      </c>
      <c r="H632" s="105" t="s">
        <v>0</v>
      </c>
      <c r="I632" s="107"/>
      <c r="L632" s="103"/>
      <c r="M632" s="108"/>
      <c r="T632" s="109"/>
      <c r="AT632" s="105" t="s">
        <v>83</v>
      </c>
      <c r="AU632" s="105" t="s">
        <v>82</v>
      </c>
      <c r="AV632" s="7" t="s">
        <v>46</v>
      </c>
      <c r="AW632" s="7" t="s">
        <v>18</v>
      </c>
      <c r="AX632" s="7" t="s">
        <v>45</v>
      </c>
      <c r="AY632" s="105" t="s">
        <v>77</v>
      </c>
    </row>
    <row r="633" spans="2:65" s="8" customFormat="1" x14ac:dyDescent="0.2">
      <c r="B633" s="110"/>
      <c r="D633" s="104" t="s">
        <v>83</v>
      </c>
      <c r="E633" s="111" t="s">
        <v>0</v>
      </c>
      <c r="F633" s="112" t="s">
        <v>82</v>
      </c>
      <c r="H633" s="113">
        <v>2</v>
      </c>
      <c r="I633" s="114"/>
      <c r="L633" s="110"/>
      <c r="M633" s="115"/>
      <c r="T633" s="116"/>
      <c r="AT633" s="111" t="s">
        <v>83</v>
      </c>
      <c r="AU633" s="111" t="s">
        <v>82</v>
      </c>
      <c r="AV633" s="8" t="s">
        <v>82</v>
      </c>
      <c r="AW633" s="8" t="s">
        <v>18</v>
      </c>
      <c r="AX633" s="8" t="s">
        <v>45</v>
      </c>
      <c r="AY633" s="111" t="s">
        <v>77</v>
      </c>
    </row>
    <row r="634" spans="2:65" s="9" customFormat="1" x14ac:dyDescent="0.2">
      <c r="B634" s="117"/>
      <c r="D634" s="104" t="s">
        <v>83</v>
      </c>
      <c r="E634" s="118" t="s">
        <v>0</v>
      </c>
      <c r="F634" s="119" t="s">
        <v>85</v>
      </c>
      <c r="H634" s="120">
        <v>24</v>
      </c>
      <c r="I634" s="121"/>
      <c r="L634" s="117"/>
      <c r="M634" s="122"/>
      <c r="T634" s="123"/>
      <c r="AT634" s="118" t="s">
        <v>83</v>
      </c>
      <c r="AU634" s="118" t="s">
        <v>82</v>
      </c>
      <c r="AV634" s="9" t="s">
        <v>81</v>
      </c>
      <c r="AW634" s="9" t="s">
        <v>18</v>
      </c>
      <c r="AX634" s="9" t="s">
        <v>46</v>
      </c>
      <c r="AY634" s="118" t="s">
        <v>77</v>
      </c>
    </row>
    <row r="635" spans="2:65" s="1" customFormat="1" ht="21.75" customHeight="1" x14ac:dyDescent="0.2">
      <c r="B635" s="88"/>
      <c r="C635" s="89" t="s">
        <v>315</v>
      </c>
      <c r="D635" s="89" t="s">
        <v>79</v>
      </c>
      <c r="E635" s="90" t="s">
        <v>311</v>
      </c>
      <c r="F635" s="91" t="s">
        <v>312</v>
      </c>
      <c r="G635" s="92" t="s">
        <v>155</v>
      </c>
      <c r="H635" s="93">
        <v>17.960999999999999</v>
      </c>
      <c r="I635" s="94"/>
      <c r="J635" s="95">
        <f>ROUND(I635*H635,2)</f>
        <v>0</v>
      </c>
      <c r="K635" s="96"/>
      <c r="L635" s="19"/>
      <c r="M635" s="97" t="s">
        <v>0</v>
      </c>
      <c r="N635" s="98" t="s">
        <v>28</v>
      </c>
      <c r="P635" s="99">
        <f>O635*H635</f>
        <v>0</v>
      </c>
      <c r="Q635" s="99">
        <v>0</v>
      </c>
      <c r="R635" s="99">
        <f>Q635*H635</f>
        <v>0</v>
      </c>
      <c r="S635" s="99">
        <v>0</v>
      </c>
      <c r="T635" s="100">
        <f>S635*H635</f>
        <v>0</v>
      </c>
      <c r="AR635" s="101" t="s">
        <v>81</v>
      </c>
      <c r="AT635" s="101" t="s">
        <v>79</v>
      </c>
      <c r="AU635" s="101" t="s">
        <v>82</v>
      </c>
      <c r="AY635" s="10" t="s">
        <v>77</v>
      </c>
      <c r="BE635" s="102">
        <f>IF(N635="základná",J635,0)</f>
        <v>0</v>
      </c>
      <c r="BF635" s="102">
        <f>IF(N635="znížená",J635,0)</f>
        <v>0</v>
      </c>
      <c r="BG635" s="102">
        <f>IF(N635="zákl. prenesená",J635,0)</f>
        <v>0</v>
      </c>
      <c r="BH635" s="102">
        <f>IF(N635="zníž. prenesená",J635,0)</f>
        <v>0</v>
      </c>
      <c r="BI635" s="102">
        <f>IF(N635="nulová",J635,0)</f>
        <v>0</v>
      </c>
      <c r="BJ635" s="10" t="s">
        <v>82</v>
      </c>
      <c r="BK635" s="102">
        <f>ROUND(I635*H635,2)</f>
        <v>0</v>
      </c>
      <c r="BL635" s="10" t="s">
        <v>81</v>
      </c>
      <c r="BM635" s="101" t="s">
        <v>634</v>
      </c>
    </row>
    <row r="636" spans="2:65" s="1" customFormat="1" ht="24.2" customHeight="1" x14ac:dyDescent="0.2">
      <c r="B636" s="88"/>
      <c r="C636" s="89" t="s">
        <v>635</v>
      </c>
      <c r="D636" s="89" t="s">
        <v>79</v>
      </c>
      <c r="E636" s="90" t="s">
        <v>313</v>
      </c>
      <c r="F636" s="91" t="s">
        <v>314</v>
      </c>
      <c r="G636" s="92" t="s">
        <v>155</v>
      </c>
      <c r="H636" s="93">
        <v>17.960999999999999</v>
      </c>
      <c r="I636" s="94"/>
      <c r="J636" s="95">
        <f>ROUND(I636*H636,2)</f>
        <v>0</v>
      </c>
      <c r="K636" s="96"/>
      <c r="L636" s="19"/>
      <c r="M636" s="97" t="s">
        <v>0</v>
      </c>
      <c r="N636" s="98" t="s">
        <v>28</v>
      </c>
      <c r="P636" s="99">
        <f>O636*H636</f>
        <v>0</v>
      </c>
      <c r="Q636" s="99">
        <v>0</v>
      </c>
      <c r="R636" s="99">
        <f>Q636*H636</f>
        <v>0</v>
      </c>
      <c r="S636" s="99">
        <v>0</v>
      </c>
      <c r="T636" s="100">
        <f>S636*H636</f>
        <v>0</v>
      </c>
      <c r="AR636" s="101" t="s">
        <v>81</v>
      </c>
      <c r="AT636" s="101" t="s">
        <v>79</v>
      </c>
      <c r="AU636" s="101" t="s">
        <v>82</v>
      </c>
      <c r="AY636" s="10" t="s">
        <v>77</v>
      </c>
      <c r="BE636" s="102">
        <f>IF(N636="základná",J636,0)</f>
        <v>0</v>
      </c>
      <c r="BF636" s="102">
        <f>IF(N636="znížená",J636,0)</f>
        <v>0</v>
      </c>
      <c r="BG636" s="102">
        <f>IF(N636="zákl. prenesená",J636,0)</f>
        <v>0</v>
      </c>
      <c r="BH636" s="102">
        <f>IF(N636="zníž. prenesená",J636,0)</f>
        <v>0</v>
      </c>
      <c r="BI636" s="102">
        <f>IF(N636="nulová",J636,0)</f>
        <v>0</v>
      </c>
      <c r="BJ636" s="10" t="s">
        <v>82</v>
      </c>
      <c r="BK636" s="102">
        <f>ROUND(I636*H636,2)</f>
        <v>0</v>
      </c>
      <c r="BL636" s="10" t="s">
        <v>81</v>
      </c>
      <c r="BM636" s="101" t="s">
        <v>636</v>
      </c>
    </row>
    <row r="637" spans="2:65" s="6" customFormat="1" ht="22.9" customHeight="1" x14ac:dyDescent="0.2">
      <c r="B637" s="76"/>
      <c r="D637" s="77" t="s">
        <v>44</v>
      </c>
      <c r="E637" s="86" t="s">
        <v>315</v>
      </c>
      <c r="F637" s="86" t="s">
        <v>316</v>
      </c>
      <c r="I637" s="79"/>
      <c r="J637" s="87">
        <f>BK637</f>
        <v>0</v>
      </c>
      <c r="L637" s="76"/>
      <c r="M637" s="81"/>
      <c r="P637" s="82">
        <f>P638</f>
        <v>0</v>
      </c>
      <c r="R637" s="82">
        <f>R638</f>
        <v>0</v>
      </c>
      <c r="T637" s="83">
        <f>T638</f>
        <v>0</v>
      </c>
      <c r="AR637" s="77" t="s">
        <v>46</v>
      </c>
      <c r="AT637" s="84" t="s">
        <v>44</v>
      </c>
      <c r="AU637" s="84" t="s">
        <v>46</v>
      </c>
      <c r="AY637" s="77" t="s">
        <v>77</v>
      </c>
      <c r="BK637" s="85">
        <f>BK638</f>
        <v>0</v>
      </c>
    </row>
    <row r="638" spans="2:65" s="1" customFormat="1" ht="33" customHeight="1" x14ac:dyDescent="0.2">
      <c r="B638" s="88"/>
      <c r="C638" s="89" t="s">
        <v>115</v>
      </c>
      <c r="D638" s="89" t="s">
        <v>79</v>
      </c>
      <c r="E638" s="90" t="s">
        <v>317</v>
      </c>
      <c r="F638" s="91" t="s">
        <v>318</v>
      </c>
      <c r="G638" s="92" t="s">
        <v>155</v>
      </c>
      <c r="H638" s="93">
        <v>1081.0889999999999</v>
      </c>
      <c r="I638" s="94"/>
      <c r="J638" s="95">
        <f>ROUND(I638*H638,2)</f>
        <v>0</v>
      </c>
      <c r="K638" s="96"/>
      <c r="L638" s="19"/>
      <c r="M638" s="97" t="s">
        <v>0</v>
      </c>
      <c r="N638" s="98" t="s">
        <v>28</v>
      </c>
      <c r="P638" s="99">
        <f>O638*H638</f>
        <v>0</v>
      </c>
      <c r="Q638" s="99">
        <v>0</v>
      </c>
      <c r="R638" s="99">
        <f>Q638*H638</f>
        <v>0</v>
      </c>
      <c r="S638" s="99">
        <v>0</v>
      </c>
      <c r="T638" s="100">
        <f>S638*H638</f>
        <v>0</v>
      </c>
      <c r="AR638" s="101" t="s">
        <v>81</v>
      </c>
      <c r="AT638" s="101" t="s">
        <v>79</v>
      </c>
      <c r="AU638" s="101" t="s">
        <v>82</v>
      </c>
      <c r="AY638" s="10" t="s">
        <v>77</v>
      </c>
      <c r="BE638" s="102">
        <f>IF(N638="základná",J638,0)</f>
        <v>0</v>
      </c>
      <c r="BF638" s="102">
        <f>IF(N638="znížená",J638,0)</f>
        <v>0</v>
      </c>
      <c r="BG638" s="102">
        <f>IF(N638="zákl. prenesená",J638,0)</f>
        <v>0</v>
      </c>
      <c r="BH638" s="102">
        <f>IF(N638="zníž. prenesená",J638,0)</f>
        <v>0</v>
      </c>
      <c r="BI638" s="102">
        <f>IF(N638="nulová",J638,0)</f>
        <v>0</v>
      </c>
      <c r="BJ638" s="10" t="s">
        <v>82</v>
      </c>
      <c r="BK638" s="102">
        <f>ROUND(I638*H638,2)</f>
        <v>0</v>
      </c>
      <c r="BL638" s="10" t="s">
        <v>81</v>
      </c>
      <c r="BM638" s="101" t="s">
        <v>637</v>
      </c>
    </row>
    <row r="639" spans="2:65" s="6" customFormat="1" ht="25.9" customHeight="1" x14ac:dyDescent="0.2">
      <c r="B639" s="76"/>
      <c r="D639" s="77" t="s">
        <v>44</v>
      </c>
      <c r="E639" s="78" t="s">
        <v>319</v>
      </c>
      <c r="F639" s="78" t="s">
        <v>320</v>
      </c>
      <c r="I639" s="79"/>
      <c r="J639" s="80">
        <f>BK639</f>
        <v>0</v>
      </c>
      <c r="L639" s="76"/>
      <c r="M639" s="81"/>
      <c r="P639" s="82">
        <f>SUM(P640:P644)</f>
        <v>0</v>
      </c>
      <c r="R639" s="82">
        <f>SUM(R640:R644)</f>
        <v>0</v>
      </c>
      <c r="T639" s="83">
        <f>SUM(T640:T644)</f>
        <v>0</v>
      </c>
      <c r="AR639" s="77" t="s">
        <v>295</v>
      </c>
      <c r="AT639" s="84" t="s">
        <v>44</v>
      </c>
      <c r="AU639" s="84" t="s">
        <v>45</v>
      </c>
      <c r="AY639" s="77" t="s">
        <v>77</v>
      </c>
      <c r="BK639" s="85">
        <f>SUM(BK640:BK644)</f>
        <v>0</v>
      </c>
    </row>
    <row r="640" spans="2:65" s="1" customFormat="1" ht="33" customHeight="1" x14ac:dyDescent="0.2">
      <c r="B640" s="88"/>
      <c r="C640" s="89" t="s">
        <v>97</v>
      </c>
      <c r="D640" s="89" t="s">
        <v>79</v>
      </c>
      <c r="E640" s="90" t="s">
        <v>321</v>
      </c>
      <c r="F640" s="91" t="s">
        <v>322</v>
      </c>
      <c r="G640" s="92" t="s">
        <v>192</v>
      </c>
      <c r="H640" s="93">
        <v>1</v>
      </c>
      <c r="I640" s="94"/>
      <c r="J640" s="95">
        <f>ROUND(I640*H640,2)</f>
        <v>0</v>
      </c>
      <c r="K640" s="96"/>
      <c r="L640" s="19"/>
      <c r="M640" s="97" t="s">
        <v>0</v>
      </c>
      <c r="N640" s="98" t="s">
        <v>28</v>
      </c>
      <c r="P640" s="99">
        <f>O640*H640</f>
        <v>0</v>
      </c>
      <c r="Q640" s="99">
        <v>0</v>
      </c>
      <c r="R640" s="99">
        <f>Q640*H640</f>
        <v>0</v>
      </c>
      <c r="S640" s="99">
        <v>0</v>
      </c>
      <c r="T640" s="100">
        <f>S640*H640</f>
        <v>0</v>
      </c>
      <c r="AR640" s="101" t="s">
        <v>323</v>
      </c>
      <c r="AT640" s="101" t="s">
        <v>79</v>
      </c>
      <c r="AU640" s="101" t="s">
        <v>46</v>
      </c>
      <c r="AY640" s="10" t="s">
        <v>77</v>
      </c>
      <c r="BE640" s="102">
        <f>IF(N640="základná",J640,0)</f>
        <v>0</v>
      </c>
      <c r="BF640" s="102">
        <f>IF(N640="znížená",J640,0)</f>
        <v>0</v>
      </c>
      <c r="BG640" s="102">
        <f>IF(N640="zákl. prenesená",J640,0)</f>
        <v>0</v>
      </c>
      <c r="BH640" s="102">
        <f>IF(N640="zníž. prenesená",J640,0)</f>
        <v>0</v>
      </c>
      <c r="BI640" s="102">
        <f>IF(N640="nulová",J640,0)</f>
        <v>0</v>
      </c>
      <c r="BJ640" s="10" t="s">
        <v>82</v>
      </c>
      <c r="BK640" s="102">
        <f>ROUND(I640*H640,2)</f>
        <v>0</v>
      </c>
      <c r="BL640" s="10" t="s">
        <v>323</v>
      </c>
      <c r="BM640" s="101" t="s">
        <v>638</v>
      </c>
    </row>
    <row r="641" spans="2:65" s="1" customFormat="1" ht="24.2" customHeight="1" x14ac:dyDescent="0.2">
      <c r="B641" s="88"/>
      <c r="C641" s="89" t="s">
        <v>100</v>
      </c>
      <c r="D641" s="89" t="s">
        <v>79</v>
      </c>
      <c r="E641" s="90" t="s">
        <v>325</v>
      </c>
      <c r="F641" s="91" t="s">
        <v>326</v>
      </c>
      <c r="G641" s="92" t="s">
        <v>192</v>
      </c>
      <c r="H641" s="93">
        <v>1</v>
      </c>
      <c r="I641" s="94"/>
      <c r="J641" s="95">
        <f>ROUND(I641*H641,2)</f>
        <v>0</v>
      </c>
      <c r="K641" s="96"/>
      <c r="L641" s="19"/>
      <c r="M641" s="97" t="s">
        <v>0</v>
      </c>
      <c r="N641" s="98" t="s">
        <v>28</v>
      </c>
      <c r="P641" s="99">
        <f>O641*H641</f>
        <v>0</v>
      </c>
      <c r="Q641" s="99">
        <v>0</v>
      </c>
      <c r="R641" s="99">
        <f>Q641*H641</f>
        <v>0</v>
      </c>
      <c r="S641" s="99">
        <v>0</v>
      </c>
      <c r="T641" s="100">
        <f>S641*H641</f>
        <v>0</v>
      </c>
      <c r="AR641" s="101" t="s">
        <v>323</v>
      </c>
      <c r="AT641" s="101" t="s">
        <v>79</v>
      </c>
      <c r="AU641" s="101" t="s">
        <v>46</v>
      </c>
      <c r="AY641" s="10" t="s">
        <v>77</v>
      </c>
      <c r="BE641" s="102">
        <f>IF(N641="základná",J641,0)</f>
        <v>0</v>
      </c>
      <c r="BF641" s="102">
        <f>IF(N641="znížená",J641,0)</f>
        <v>0</v>
      </c>
      <c r="BG641" s="102">
        <f>IF(N641="zákl. prenesená",J641,0)</f>
        <v>0</v>
      </c>
      <c r="BH641" s="102">
        <f>IF(N641="zníž. prenesená",J641,0)</f>
        <v>0</v>
      </c>
      <c r="BI641" s="102">
        <f>IF(N641="nulová",J641,0)</f>
        <v>0</v>
      </c>
      <c r="BJ641" s="10" t="s">
        <v>82</v>
      </c>
      <c r="BK641" s="102">
        <f>ROUND(I641*H641,2)</f>
        <v>0</v>
      </c>
      <c r="BL641" s="10" t="s">
        <v>323</v>
      </c>
      <c r="BM641" s="101" t="s">
        <v>639</v>
      </c>
    </row>
    <row r="642" spans="2:65" s="1" customFormat="1" ht="16.5" customHeight="1" x14ac:dyDescent="0.2">
      <c r="B642" s="88"/>
      <c r="C642" s="89" t="s">
        <v>105</v>
      </c>
      <c r="D642" s="89" t="s">
        <v>79</v>
      </c>
      <c r="E642" s="90" t="s">
        <v>328</v>
      </c>
      <c r="F642" s="91" t="s">
        <v>640</v>
      </c>
      <c r="G642" s="92" t="s">
        <v>192</v>
      </c>
      <c r="H642" s="93">
        <v>42</v>
      </c>
      <c r="I642" s="94"/>
      <c r="J642" s="95">
        <f>ROUND(I642*H642,2)</f>
        <v>0</v>
      </c>
      <c r="K642" s="96"/>
      <c r="L642" s="19"/>
      <c r="M642" s="97" t="s">
        <v>0</v>
      </c>
      <c r="N642" s="98" t="s">
        <v>28</v>
      </c>
      <c r="P642" s="99">
        <f>O642*H642</f>
        <v>0</v>
      </c>
      <c r="Q642" s="99">
        <v>0</v>
      </c>
      <c r="R642" s="99">
        <f>Q642*H642</f>
        <v>0</v>
      </c>
      <c r="S642" s="99">
        <v>0</v>
      </c>
      <c r="T642" s="100">
        <f>S642*H642</f>
        <v>0</v>
      </c>
      <c r="AR642" s="101" t="s">
        <v>323</v>
      </c>
      <c r="AT642" s="101" t="s">
        <v>79</v>
      </c>
      <c r="AU642" s="101" t="s">
        <v>46</v>
      </c>
      <c r="AY642" s="10" t="s">
        <v>77</v>
      </c>
      <c r="BE642" s="102">
        <f>IF(N642="základná",J642,0)</f>
        <v>0</v>
      </c>
      <c r="BF642" s="102">
        <f>IF(N642="znížená",J642,0)</f>
        <v>0</v>
      </c>
      <c r="BG642" s="102">
        <f>IF(N642="zákl. prenesená",J642,0)</f>
        <v>0</v>
      </c>
      <c r="BH642" s="102">
        <f>IF(N642="zníž. prenesená",J642,0)</f>
        <v>0</v>
      </c>
      <c r="BI642" s="102">
        <f>IF(N642="nulová",J642,0)</f>
        <v>0</v>
      </c>
      <c r="BJ642" s="10" t="s">
        <v>82</v>
      </c>
      <c r="BK642" s="102">
        <f>ROUND(I642*H642,2)</f>
        <v>0</v>
      </c>
      <c r="BL642" s="10" t="s">
        <v>323</v>
      </c>
      <c r="BM642" s="101" t="s">
        <v>641</v>
      </c>
    </row>
    <row r="643" spans="2:65" s="8" customFormat="1" x14ac:dyDescent="0.2">
      <c r="B643" s="110"/>
      <c r="D643" s="104" t="s">
        <v>83</v>
      </c>
      <c r="E643" s="111" t="s">
        <v>0</v>
      </c>
      <c r="F643" s="112" t="s">
        <v>642</v>
      </c>
      <c r="H643" s="113">
        <v>42</v>
      </c>
      <c r="I643" s="114"/>
      <c r="L643" s="110"/>
      <c r="M643" s="115"/>
      <c r="T643" s="116"/>
      <c r="AT643" s="111" t="s">
        <v>83</v>
      </c>
      <c r="AU643" s="111" t="s">
        <v>46</v>
      </c>
      <c r="AV643" s="8" t="s">
        <v>82</v>
      </c>
      <c r="AW643" s="8" t="s">
        <v>18</v>
      </c>
      <c r="AX643" s="8" t="s">
        <v>45</v>
      </c>
      <c r="AY643" s="111" t="s">
        <v>77</v>
      </c>
    </row>
    <row r="644" spans="2:65" s="9" customFormat="1" x14ac:dyDescent="0.2">
      <c r="B644" s="117"/>
      <c r="D644" s="104" t="s">
        <v>83</v>
      </c>
      <c r="E644" s="118" t="s">
        <v>0</v>
      </c>
      <c r="F644" s="119" t="s">
        <v>85</v>
      </c>
      <c r="H644" s="120">
        <v>42</v>
      </c>
      <c r="I644" s="121"/>
      <c r="L644" s="117"/>
      <c r="M644" s="135"/>
      <c r="N644" s="136"/>
      <c r="O644" s="136"/>
      <c r="P644" s="136"/>
      <c r="Q644" s="136"/>
      <c r="R644" s="136"/>
      <c r="S644" s="136"/>
      <c r="T644" s="137"/>
      <c r="AT644" s="118" t="s">
        <v>83</v>
      </c>
      <c r="AU644" s="118" t="s">
        <v>46</v>
      </c>
      <c r="AV644" s="9" t="s">
        <v>81</v>
      </c>
      <c r="AW644" s="9" t="s">
        <v>18</v>
      </c>
      <c r="AX644" s="9" t="s">
        <v>46</v>
      </c>
      <c r="AY644" s="118" t="s">
        <v>77</v>
      </c>
    </row>
    <row r="645" spans="2:65" s="1" customFormat="1" ht="6.95" customHeight="1" x14ac:dyDescent="0.2">
      <c r="B645" s="26"/>
      <c r="C645" s="27"/>
      <c r="D645" s="27"/>
      <c r="E645" s="27"/>
      <c r="F645" s="27"/>
      <c r="G645" s="27"/>
      <c r="H645" s="27"/>
      <c r="I645" s="27"/>
      <c r="J645" s="27"/>
      <c r="K645" s="27"/>
      <c r="L645" s="19"/>
    </row>
  </sheetData>
  <autoFilter ref="C123:K644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53b - 002-00.1 Odvodnenie...</vt:lpstr>
      <vt:lpstr>'53b - 002-00.1 Odvodnenie...'!Názvy_tlače</vt:lpstr>
      <vt:lpstr>'53b - 002-00.1 Odvodnenie...'!Oblasť_tlače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DESKTOP-PCRKOH0\Peter</dc:creator>
  <cp:lastModifiedBy>Jan Tužil</cp:lastModifiedBy>
  <dcterms:created xsi:type="dcterms:W3CDTF">2023-01-31T14:20:01Z</dcterms:created>
  <dcterms:modified xsi:type="dcterms:W3CDTF">2023-02-17T09:58:01Z</dcterms:modified>
</cp:coreProperties>
</file>